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Data" sheetId="1" state="visible" r:id="rId1"/>
    <sheet name="Data (4)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[h]&quot;h&quot;mm"/>
    <numFmt numFmtId="165" formatCode="hmma/p"/>
  </numFmts>
  <fonts count="3">
    <font>
      <name val="Calibri"/>
      <family val="2"/>
      <color theme="1"/>
      <sz val="11"/>
      <scheme val="minor"/>
    </font>
    <font>
      <name val="Arial"/>
      <family val="2"/>
      <color theme="1"/>
      <sz val="10"/>
    </font>
    <font>
      <name val="Arial"/>
      <family val="2"/>
      <color rgb="FF333333"/>
      <sz val="10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20" fontId="1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center"/>
    </xf>
    <xf numFmtId="164" fontId="1" fillId="0" borderId="0" applyAlignment="1" pivotButton="0" quotePrefix="0" xfId="0">
      <alignment horizontal="center"/>
    </xf>
    <xf numFmtId="0" fontId="1" fillId="0" borderId="1" pivotButton="0" quotePrefix="0" xfId="0"/>
    <xf numFmtId="20" fontId="1" fillId="0" borderId="2" applyAlignment="1" pivotButton="0" quotePrefix="0" xfId="0">
      <alignment horizontal="left"/>
    </xf>
    <xf numFmtId="165" fontId="1" fillId="0" borderId="0" applyAlignment="1" pivotButton="0" quotePrefix="0" xfId="0">
      <alignment horizontal="center"/>
    </xf>
    <xf numFmtId="0" fontId="1" fillId="0" borderId="3" pivotButton="0" quotePrefix="0" xfId="0"/>
    <xf numFmtId="20" fontId="1" fillId="0" borderId="4" applyAlignment="1" pivotButton="0" quotePrefix="0" xfId="0">
      <alignment horizontal="left"/>
    </xf>
    <xf numFmtId="0" fontId="1" fillId="0" borderId="5" pivotButton="0" quotePrefix="0" xfId="0"/>
    <xf numFmtId="20" fontId="1" fillId="0" borderId="6" applyAlignment="1" pivotButton="0" quotePrefix="0" xfId="0">
      <alignment horizontal="left"/>
    </xf>
    <xf numFmtId="164" fontId="2" fillId="0" borderId="0" applyAlignment="1" pivotButton="0" quotePrefix="0" xfId="0">
      <alignment horizontal="center"/>
    </xf>
    <xf numFmtId="20" fontId="1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 vertical="center" readingOrder="1"/>
    </xf>
    <xf numFmtId="165" fontId="1" fillId="2" borderId="0" applyAlignment="1" pivotButton="0" quotePrefix="0" xfId="0">
      <alignment horizontal="center"/>
    </xf>
    <xf numFmtId="164" fontId="1" fillId="2" borderId="0" applyAlignment="1" pivotButton="0" quotePrefix="0" xfId="0">
      <alignment horizontal="center"/>
    </xf>
    <xf numFmtId="164" fontId="2" fillId="2" borderId="0" applyAlignment="1" pivotButton="0" quotePrefix="0" xfId="0">
      <alignment horizontal="center" vertical="center" readingOrder="1"/>
    </xf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20" fontId="1" fillId="0" borderId="0" applyAlignment="1" pivotButton="0" quotePrefix="0" xfId="0">
      <alignment horizontal="center"/>
    </xf>
    <xf numFmtId="0" fontId="1" fillId="3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tabSelected="1" workbookViewId="0">
      <selection activeCell="H1" sqref="H1"/>
    </sheetView>
  </sheetViews>
  <sheetFormatPr baseColWidth="8" defaultRowHeight="12.75"/>
  <cols>
    <col width="12.42578125" bestFit="1" customWidth="1" style="20" min="1" max="1"/>
    <col width="9.42578125" bestFit="1" customWidth="1" style="20" min="2" max="2"/>
    <col width="9.140625" customWidth="1" style="20" min="3" max="3"/>
    <col width="5.140625" bestFit="1" customWidth="1" style="3" min="4" max="4"/>
    <col width="27.140625" bestFit="1" customWidth="1" style="3" min="5" max="5"/>
    <col width="7.7109375" bestFit="1" customWidth="1" style="3" min="6" max="6"/>
    <col width="6.28515625" bestFit="1" customWidth="1" style="3" min="7" max="7"/>
    <col width="9.140625" customWidth="1" style="20" min="8" max="16384"/>
  </cols>
  <sheetData>
    <row r="1" ht="13.5" customHeight="1" thickBot="1">
      <c r="A1" s="20" t="inlineStr">
        <is>
          <t>Base</t>
        </is>
      </c>
      <c r="B1" s="2" t="n">
        <v>0.006944444444444444</v>
      </c>
      <c r="E1" s="3" t="inlineStr">
        <is>
          <t>Span of Shift</t>
        </is>
      </c>
      <c r="F1" s="4">
        <f>F11-F3</f>
        <v/>
      </c>
      <c r="H1" s="23" t="n"/>
    </row>
    <row r="2">
      <c r="A2" s="5" t="inlineStr">
        <is>
          <t>Location A</t>
        </is>
      </c>
      <c r="B2" s="6" t="n">
        <v>0</v>
      </c>
      <c r="D2" s="3" t="inlineStr">
        <is>
          <t>Base</t>
        </is>
      </c>
      <c r="E2" s="3" t="inlineStr">
        <is>
          <t>Report for Roll Call</t>
        </is>
      </c>
      <c r="F2" s="7">
        <f>IF(D2=$A$1,F3-$B$1,IF(D2=RIGHT($A$2,1),F3-$B$2,IF(D2=RIGHT($A$3,1),F3-$B$3,IF(D2=RIGHT($A$4,1),F3-$B$4,IF(D2=RIGHT($A$5,1),F3-$B$5,IF(D2=$A$6,F3-$B$6,""))))))</f>
        <v/>
      </c>
    </row>
    <row r="3">
      <c r="A3" s="8" t="inlineStr">
        <is>
          <t>Location B</t>
        </is>
      </c>
      <c r="B3" s="9" t="n">
        <v>0.006944444444444444</v>
      </c>
      <c r="E3" s="3" t="inlineStr">
        <is>
          <t>Start 1st Shift of Work</t>
        </is>
      </c>
      <c r="F3" s="7" t="n">
        <v>0.1909722222222222</v>
      </c>
    </row>
    <row r="4">
      <c r="A4" s="8" t="inlineStr">
        <is>
          <t>Location C</t>
        </is>
      </c>
      <c r="B4" s="9" t="n">
        <v>0.01041666666666667</v>
      </c>
      <c r="E4" s="3" t="inlineStr">
        <is>
          <t>End Shift</t>
        </is>
      </c>
      <c r="F4" s="7" t="n">
        <v>0.4715277777777778</v>
      </c>
      <c r="G4" s="4">
        <f>SUM(F4-F2)</f>
        <v/>
      </c>
    </row>
    <row r="5">
      <c r="A5" s="8" t="inlineStr">
        <is>
          <t>Location D</t>
        </is>
      </c>
      <c r="B5" s="9" t="n">
        <v>0.02083333333333333</v>
      </c>
    </row>
    <row r="6" ht="13.5" customHeight="1" thickBot="1">
      <c r="A6" s="10" t="inlineStr">
        <is>
          <t>Combination</t>
        </is>
      </c>
      <c r="B6" s="11" t="n">
        <v>0.01041666666666667</v>
      </c>
      <c r="E6" s="3" t="inlineStr">
        <is>
          <t>Break</t>
        </is>
      </c>
      <c r="G6" s="12">
        <f>MROUND(F8-F4,TIME(0,1,0))</f>
        <v/>
      </c>
    </row>
    <row r="7"/>
    <row r="8">
      <c r="D8" s="3" t="inlineStr">
        <is>
          <t>Base</t>
        </is>
      </c>
      <c r="E8" s="3" t="inlineStr">
        <is>
          <t>Report for 2nd Roll Call</t>
        </is>
      </c>
      <c r="F8" s="7">
        <f>IF(D8=$A$1,F9-$B$1,IF(D8=RIGHT($A$2,1),F9-$B$2,IF(D8=RIGHT($A$3,1),F9-$B$3,IF(D8=RIGHT($A$4,1),F9-$B$4,IF(D8=RIGHT($A$5,1),F9-$B$5,IF(D8=$A$6,F9-$B$6,""))))))</f>
        <v/>
      </c>
    </row>
    <row r="9">
      <c r="E9" s="3" t="inlineStr">
        <is>
          <t>Pull out</t>
        </is>
      </c>
      <c r="F9" s="7" t="n">
        <v>0.6111111111111112</v>
      </c>
    </row>
    <row r="10">
      <c r="E10" s="3" t="inlineStr">
        <is>
          <t>11th hr</t>
        </is>
      </c>
      <c r="F10" s="7">
        <f>F3+TIME(11,,)</f>
        <v/>
      </c>
    </row>
    <row r="11">
      <c r="E11" s="3" t="inlineStr">
        <is>
          <t>End of 2nd Shift and Work Day</t>
        </is>
      </c>
      <c r="F11" s="7" t="n">
        <v>0.6548611111111111</v>
      </c>
      <c r="G11" s="4">
        <f>F11-F8</f>
        <v/>
      </c>
    </row>
    <row r="12"/>
    <row r="13">
      <c r="E13" s="3" t="inlineStr">
        <is>
          <t>Job Time</t>
        </is>
      </c>
      <c r="F13" s="4">
        <f>IF(G6&lt;=TIME(,30,),(F4-F3)+(F11-F9)+G6,(F4-F3)+(F11-F9))</f>
        <v/>
      </c>
      <c r="G13" s="22" t="n"/>
    </row>
    <row r="14">
      <c r="E14" s="3" t="inlineStr">
        <is>
          <t>Report Time</t>
        </is>
      </c>
      <c r="F14" s="4">
        <f>(F3-F2)+(F9-F8)-IF(F15&lt;&gt;"",F15,0)</f>
        <v/>
      </c>
      <c r="G14" s="22" t="n"/>
    </row>
    <row r="15">
      <c r="E15" s="3" t="inlineStr">
        <is>
          <t>Commute Time</t>
        </is>
      </c>
      <c r="F15" s="14">
        <f t="array" ref="F15">IF(D2=D8,"",IF(OR(AND(D2="D",OR(D8="B",D8="C")),AND(D8="D",OR(D2="B",D2="C"))),B6,IF(D2="Base",INDEX(B2:B5,MATCH(D8,RIGHT(A2:A5,1),0)),IF(D8="Base",INDEX(B2:B5,MATCH(D2,RIGHT(A2:A5,1),0))))))</f>
        <v/>
      </c>
      <c r="G15" s="20" t="n"/>
    </row>
    <row r="16">
      <c r="E16" s="3" t="inlineStr">
        <is>
          <t>Work Time</t>
        </is>
      </c>
      <c r="F16" s="4">
        <f>SUM(F13:F15)</f>
        <v/>
      </c>
      <c r="G16" s="20" t="n"/>
    </row>
    <row r="17"/>
    <row r="18">
      <c r="E18" s="3" t="inlineStr">
        <is>
          <t>Straight Time</t>
        </is>
      </c>
      <c r="F18" s="21">
        <f>MIN(MAX(7.25/24,G18),8/24)*24</f>
        <v/>
      </c>
      <c r="G18" s="22">
        <f>MROUND(INDEX(F16:F17,MATCH("Work Time",E16:E17,0))-G19,TIME(0,15,0))</f>
        <v/>
      </c>
    </row>
    <row r="19">
      <c r="E19" s="3" t="inlineStr">
        <is>
          <t>Over Time</t>
        </is>
      </c>
      <c r="F19" s="21">
        <f>SUM(G19*24,MAX(G18*24-F18,0))</f>
        <v/>
      </c>
      <c r="G19" s="16">
        <f>IF(INDEX(F10:F16,MATCH("11th hr",E10:E16,0))&gt;INDEX(F11:F17,MATCH("11th hr",E10:E16,0)),MROUND(MAX(0,INDEX(F16:F17,MATCH("Work Time",E16:E17,0))-8/24),TIME(0,15,0)),MROUND(INDEX(F11:F17,MATCH("11th hr",E10:E16,0))-INDEX(F10:F16,MATCH("11th hr",E10:E16,0)),TIME(0,15,0)))</f>
        <v/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pane xSplit="1" topLeftCell="B1" activePane="topRight" state="frozen"/>
      <selection activeCell="F12" sqref="F12"/>
      <selection pane="topRight" activeCell="A3" sqref="A3"/>
    </sheetView>
  </sheetViews>
  <sheetFormatPr baseColWidth="8" defaultRowHeight="12.75"/>
  <cols>
    <col width="9.140625" customWidth="1" style="20" min="1" max="1"/>
    <col width="11.5703125" bestFit="1" customWidth="1" style="20" min="2" max="2"/>
    <col width="16.5703125" bestFit="1" customWidth="1" style="20" min="3" max="3"/>
    <col width="19.7109375" bestFit="1" customWidth="1" style="20" min="4" max="4"/>
    <col width="8.5703125" bestFit="1" customWidth="1" style="20" min="5" max="5"/>
    <col width="9.140625" customWidth="1" style="20" min="6" max="7"/>
    <col width="20.28515625" bestFit="1" customWidth="1" style="20" min="8" max="8"/>
    <col width="22.28515625" bestFit="1" customWidth="1" style="20" min="9" max="9"/>
    <col width="9.140625" customWidth="1" style="20" min="10" max="10"/>
    <col width="27.140625" bestFit="1" customWidth="1" style="20" min="11" max="11"/>
    <col width="9.140625" customWidth="1" style="20" min="12" max="12"/>
    <col width="8.42578125" bestFit="1" customWidth="1" style="20" min="13" max="13"/>
    <col width="11" bestFit="1" customWidth="1" style="20" min="14" max="14"/>
    <col width="13.7109375" bestFit="1" customWidth="1" style="20" min="15" max="15"/>
    <col width="10" bestFit="1" customWidth="1" style="20" min="16" max="16"/>
    <col width="12" bestFit="1" customWidth="1" style="20" min="17" max="17"/>
    <col width="5.5703125" bestFit="1" customWidth="1" style="20" min="18" max="18"/>
    <col width="9.140625" customWidth="1" style="20" min="19" max="19"/>
    <col width="2" bestFit="1" customWidth="1" style="20" min="20" max="20"/>
    <col width="9.140625" customWidth="1" style="20" min="21" max="16384"/>
  </cols>
  <sheetData>
    <row r="1">
      <c r="B1" s="3" t="inlineStr">
        <is>
          <t>Span of Shift</t>
        </is>
      </c>
      <c r="C1" s="3" t="inlineStr">
        <is>
          <t>Report for Roll Call</t>
        </is>
      </c>
      <c r="D1" s="3" t="inlineStr">
        <is>
          <t>Start 1st Shift of Work</t>
        </is>
      </c>
      <c r="E1" s="3" t="inlineStr">
        <is>
          <t>End Shift</t>
        </is>
      </c>
      <c r="F1" s="3" t="inlineStr">
        <is>
          <t>Half Pay</t>
        </is>
      </c>
      <c r="G1" s="3" t="inlineStr">
        <is>
          <t>Break</t>
        </is>
      </c>
      <c r="H1" s="3" t="inlineStr">
        <is>
          <t>Report for 2nd Roll Call</t>
        </is>
      </c>
      <c r="I1" s="3" t="inlineStr">
        <is>
          <t>Start of 2nd Shift of Work</t>
        </is>
      </c>
      <c r="J1" s="3" t="inlineStr">
        <is>
          <t>11th hr</t>
        </is>
      </c>
      <c r="K1" s="3" t="inlineStr">
        <is>
          <t>End of 2nd Shift and Work Day</t>
        </is>
      </c>
      <c r="M1" s="3" t="inlineStr">
        <is>
          <t>Job Time</t>
        </is>
      </c>
      <c r="N1" s="3" t="inlineStr">
        <is>
          <t>Report Time</t>
        </is>
      </c>
      <c r="O1" s="3" t="inlineStr">
        <is>
          <t>Commute Time</t>
        </is>
      </c>
      <c r="P1" s="3" t="inlineStr">
        <is>
          <t>Work Time</t>
        </is>
      </c>
      <c r="Q1" s="3" t="inlineStr">
        <is>
          <t>Straight Time</t>
        </is>
      </c>
      <c r="R1" s="3" t="n"/>
      <c r="S1" s="3" t="inlineStr">
        <is>
          <t>Over Time</t>
        </is>
      </c>
    </row>
    <row r="2">
      <c r="B2" s="4">
        <f>K2-D2</f>
        <v/>
      </c>
      <c r="C2" s="7">
        <f>D2-TIME(,10,)</f>
        <v/>
      </c>
      <c r="D2" s="17" t="n">
        <v>0.1875</v>
      </c>
      <c r="E2" s="17" t="n">
        <v>0.3604166666666667</v>
      </c>
      <c r="F2" s="4">
        <f>SUM(E2-C2)</f>
        <v/>
      </c>
      <c r="G2" s="12">
        <f>MROUND(H2-E2,TIME(0,1,0))</f>
        <v/>
      </c>
      <c r="H2" s="17" t="n">
        <v>0.5083333333333333</v>
      </c>
      <c r="I2" s="17" t="n">
        <v>0.5083333333333333</v>
      </c>
      <c r="J2" s="7">
        <f>D2+TIME(11,,)</f>
        <v/>
      </c>
      <c r="K2" s="17" t="n">
        <v>0.6520833333333333</v>
      </c>
      <c r="L2" s="4">
        <f>K2-H2</f>
        <v/>
      </c>
      <c r="M2" s="4">
        <f>IF(G2&lt;=TIME(,30,),(E2-D2)+(K2-I2)+G2,(E2-D2)+(K2-I2))</f>
        <v/>
      </c>
      <c r="N2" s="18" t="n">
        <v>0.006944444444444444</v>
      </c>
      <c r="O2" s="19" t="n"/>
      <c r="P2" s="4">
        <f>SUM(M2:O2)</f>
        <v/>
      </c>
      <c r="Q2" s="21">
        <f>MIN(MAX(7.25/24,R2),8/24)*24</f>
        <v/>
      </c>
      <c r="R2" s="22">
        <f>MROUND(INDEX(P2,MATCH("Work Time",$P$1,0))-T2,TIME(0,15,0))</f>
        <v/>
      </c>
      <c r="S2" s="21">
        <f>SUM(T2*24,MAX(R2*24-Q2,0))</f>
        <v/>
      </c>
      <c r="T2" s="16">
        <f>IF(INDEX(J2,MATCH("11th hr",$J$1,0))&gt;INDEX(J2,MATCH("11th hr",$J$1,0)),MROUND(MAX(0,INDEX(P2,MATCH("Work Time",$P$1,0))-8/24),TIME(0,15,0)),MROUND(INDEX(J2,MATCH("11th hr",$J$1,0))-INDEX(J2,MATCH("11th hr",$J$1,0)),TIME(0,15,0)))</f>
        <v/>
      </c>
    </row>
    <row r="3">
      <c r="A3" s="23" t="n"/>
      <c r="B3" s="4">
        <f>K3-D3</f>
        <v/>
      </c>
      <c r="C3" s="7">
        <f>D3-TIME(,10,)</f>
        <v/>
      </c>
      <c r="D3" s="17" t="n">
        <v>0.1909722222222222</v>
      </c>
      <c r="E3" s="17" t="n">
        <v>0.4715277777777778</v>
      </c>
      <c r="F3" s="4">
        <f>SUM(E3-C3)</f>
        <v/>
      </c>
      <c r="G3" s="12">
        <f>MROUND(H3-E3,TIME(0,1,0))</f>
        <v/>
      </c>
      <c r="H3" s="17" t="n">
        <v>0.6041666666666666</v>
      </c>
      <c r="I3" s="17" t="n">
        <v>0.6111111111111112</v>
      </c>
      <c r="J3" s="7">
        <f>D3+TIME(11,,)</f>
        <v/>
      </c>
      <c r="K3" s="17" t="n">
        <v>0.6548611111111111</v>
      </c>
      <c r="L3" s="4">
        <f>K3-H3</f>
        <v/>
      </c>
      <c r="M3" s="4">
        <f>IF(G3&lt;=TIME(,30,),(E3-D3)+(K3-I3)+G3,(E3-D3)+(K3-I3))</f>
        <v/>
      </c>
      <c r="N3" s="18" t="n">
        <v>0.01388888888888889</v>
      </c>
      <c r="O3" s="18" t="n"/>
      <c r="P3" s="4">
        <f>SUM(M3:O3)</f>
        <v/>
      </c>
      <c r="Q3" s="21">
        <f>MIN(MAX(7.25/24,R3),8/24)*24</f>
        <v/>
      </c>
      <c r="R3" s="22">
        <f>MROUND(INDEX(P3,MATCH("Work Time",$P$1,0))-T3,TIME(0,15,0))</f>
        <v/>
      </c>
      <c r="S3" s="21">
        <f>SUM(T3*24,MAX(R3*24-Q3,0))</f>
        <v/>
      </c>
      <c r="T3" s="16">
        <f>IF(INDEX(J3,MATCH("11th hr",$J$1,0))&gt;INDEX(J3,MATCH("11th hr",$J$1,0)),MROUND(MAX(0,INDEX(P3,MATCH("Work Time",$P$1,0))-8/24),TIME(0,15,0)),MROUND(INDEX(J3,MATCH("11th hr",$J$1,0))-INDEX(J3,MATCH("11th hr",$J$1,0)),TIME(0,15,0)))</f>
        <v/>
      </c>
    </row>
    <row r="4">
      <c r="B4" s="4">
        <f>K4-D4</f>
        <v/>
      </c>
      <c r="C4" s="7">
        <f>D4-TIME(,10,)</f>
        <v/>
      </c>
      <c r="D4" s="17" t="n">
        <v>0.1916666666666667</v>
      </c>
      <c r="E4" s="17" t="n">
        <v>0.3805555555555555</v>
      </c>
      <c r="F4" s="4">
        <f>SUM(E4-C4)</f>
        <v/>
      </c>
      <c r="G4" s="12">
        <f>MROUND(H4-E4,TIME(0,1,0))</f>
        <v/>
      </c>
      <c r="H4" s="17" t="n">
        <v>0.5305555555555556</v>
      </c>
      <c r="I4" s="17" t="n">
        <v>0.5375</v>
      </c>
      <c r="J4" s="7">
        <f>D4+TIME(11,,)</f>
        <v/>
      </c>
      <c r="K4" s="17" t="n">
        <v>0.6743055555555556</v>
      </c>
      <c r="L4" s="4">
        <f>K4-H4</f>
        <v/>
      </c>
      <c r="M4" s="4">
        <f>IF(G4&lt;=TIME(,30,),(E4-D4)+(K4-I4)+G4,(E4-D4)+(K4-I4))</f>
        <v/>
      </c>
      <c r="N4" s="18" t="n">
        <v>0.01388888888888889</v>
      </c>
      <c r="O4" s="18" t="n"/>
      <c r="P4" s="4">
        <f>SUM(M4:O4)</f>
        <v/>
      </c>
      <c r="Q4" s="21">
        <f>MIN(MAX(7.25/24,R4),8/24)*24</f>
        <v/>
      </c>
      <c r="R4" s="22">
        <f>MROUND(INDEX(P4,MATCH("Work Time",$P$1,0))-T4,TIME(0,15,0))</f>
        <v/>
      </c>
      <c r="S4" s="21">
        <f>SUM(T4*24,MAX(R4*24-Q4,0))</f>
        <v/>
      </c>
      <c r="T4" s="16">
        <f>IF(INDEX(J4,MATCH("11th hr",$J$1,0))&gt;INDEX(J4,MATCH("11th hr",$J$1,0)),MROUND(MAX(0,INDEX(P4,MATCH("Work Time",$P$1,0))-8/24),TIME(0,15,0)),MROUND(INDEX(J4,MATCH("11th hr",$J$1,0))-INDEX(J4,MATCH("11th hr",$J$1,0)),TIME(0,15,0)))</f>
        <v/>
      </c>
    </row>
    <row r="5">
      <c r="B5" s="4">
        <f>K5-D5</f>
        <v/>
      </c>
      <c r="C5" s="7">
        <f>D5-TIME(,10,)</f>
        <v/>
      </c>
      <c r="D5" s="17" t="n">
        <v>0.1972222222222222</v>
      </c>
      <c r="E5" s="17" t="n">
        <v>0.5305555555555556</v>
      </c>
      <c r="F5" s="4">
        <f>SUM(E5-C5)</f>
        <v/>
      </c>
      <c r="G5" s="12">
        <f>MROUND(H5-E5,TIME(0,1,0))</f>
        <v/>
      </c>
      <c r="H5" s="17" t="n">
        <v>0.6041666666666666</v>
      </c>
      <c r="I5" s="17" t="n">
        <v>0.6111111111111112</v>
      </c>
      <c r="J5" s="7">
        <f>D5+TIME(11,,)</f>
        <v/>
      </c>
      <c r="K5" s="17" t="n">
        <v>0.6638888888888889</v>
      </c>
      <c r="L5" s="4">
        <f>K5-H5</f>
        <v/>
      </c>
      <c r="M5" s="4">
        <f>IF(G5&lt;=TIME(,30,),(E5-D5)+(K5-I5)+G5,(E5-D5)+(K5-I5))</f>
        <v/>
      </c>
      <c r="N5" s="18" t="n">
        <v>0.01388888888888889</v>
      </c>
      <c r="O5" s="18" t="n"/>
      <c r="P5" s="4">
        <f>SUM(M5:O5)</f>
        <v/>
      </c>
      <c r="Q5" s="21">
        <f>MIN(MAX(7.25/24,R5),8/24)*24</f>
        <v/>
      </c>
      <c r="R5" s="22">
        <f>MROUND(INDEX(P5,MATCH("Work Time",$P$1,0))-T5,TIME(0,15,0))</f>
        <v/>
      </c>
      <c r="S5" s="21">
        <f>SUM(T5*24,MAX(R5*24-Q5,0))</f>
        <v/>
      </c>
      <c r="T5" s="16">
        <f>IF(INDEX(J5,MATCH("11th hr",$J$1,0))&gt;INDEX(J5,MATCH("11th hr",$J$1,0)),MROUND(MAX(0,INDEX(P5,MATCH("Work Time",$P$1,0))-8/24),TIME(0,15,0)),MROUND(INDEX(J5,MATCH("11th hr",$J$1,0))-INDEX(J5,MATCH("11th hr",$J$1,0)),TIME(0,15,0)))</f>
        <v/>
      </c>
    </row>
    <row r="6">
      <c r="B6" s="4">
        <f>K6-D6</f>
        <v/>
      </c>
      <c r="C6" s="7">
        <f>D6-TIME(,10,)</f>
        <v/>
      </c>
      <c r="D6" s="17" t="n">
        <v>0.2118055555555556</v>
      </c>
      <c r="E6" s="17" t="n">
        <v>0.3298611111111111</v>
      </c>
      <c r="F6" s="4">
        <f>SUM(E6-C6)</f>
        <v/>
      </c>
      <c r="G6" s="12">
        <f>MROUND(H6-E6,TIME(0,1,0))</f>
        <v/>
      </c>
      <c r="H6" s="17" t="n">
        <v>0.4770833333333334</v>
      </c>
      <c r="I6" s="17" t="n">
        <v>0.4770833333333334</v>
      </c>
      <c r="J6" s="7">
        <f>D6+TIME(11,,)</f>
        <v/>
      </c>
      <c r="K6" s="17" t="n">
        <v>0.7020833333333333</v>
      </c>
      <c r="L6" s="4">
        <f>K6-H6</f>
        <v/>
      </c>
      <c r="M6" s="4">
        <f>IF(G6&lt;=TIME(,30,),(E6-D6)+(K6-I6)+G6,(E6-D6)+(K6-I6))</f>
        <v/>
      </c>
      <c r="N6" s="18" t="n">
        <v>0.006944444444444444</v>
      </c>
      <c r="O6" s="18" t="n"/>
      <c r="P6" s="4">
        <f>SUM(M6:O6)</f>
        <v/>
      </c>
      <c r="Q6" s="21">
        <f>MIN(MAX(7.25/24,R6),8/24)*24</f>
        <v/>
      </c>
      <c r="R6" s="22">
        <f>MROUND(INDEX(P6,MATCH("Work Time",$P$1,0))-T6,TIME(0,15,0))</f>
        <v/>
      </c>
      <c r="S6" s="21">
        <f>SUM(T6*24,MAX(R6*24-Q6,0))</f>
        <v/>
      </c>
      <c r="T6" s="16">
        <f>IF(INDEX(J6,MATCH("11th hr",$J$1,0))&gt;INDEX(J6,MATCH("11th hr",$J$1,0)),MROUND(MAX(0,INDEX(P6,MATCH("Work Time",$P$1,0))-8/24),TIME(0,15,0)),MROUND(INDEX(J6,MATCH("11th hr",$J$1,0))-INDEX(J6,MATCH("11th hr",$J$1,0)),TIME(0,15,0)))</f>
        <v/>
      </c>
    </row>
    <row r="7">
      <c r="B7" s="4">
        <f>K7-D7</f>
        <v/>
      </c>
      <c r="C7" s="7">
        <f>D7-TIME(,10,)</f>
        <v/>
      </c>
      <c r="D7" s="17" t="n">
        <v>0.2138888888888889</v>
      </c>
      <c r="E7" s="17" t="n">
        <v>0.3590277777777778</v>
      </c>
      <c r="F7" s="4">
        <f>SUM(E7-C7)</f>
        <v/>
      </c>
      <c r="G7" s="12">
        <f>MROUND(H7-E7,TIME(0,1,0))</f>
        <v/>
      </c>
      <c r="H7" s="17" t="n">
        <v>0.4618055555555556</v>
      </c>
      <c r="I7" s="17" t="n">
        <v>0.46875</v>
      </c>
      <c r="J7" s="7">
        <f>D7+TIME(11,,)</f>
        <v/>
      </c>
      <c r="K7" s="17" t="n">
        <v>0.6444444444444445</v>
      </c>
      <c r="L7" s="4">
        <f>K7-H7</f>
        <v/>
      </c>
      <c r="M7" s="4">
        <f>IF(G7&lt;=TIME(,30,),(E7-D7)+(K7-I7)+G7,(E7-D7)+(K7-I7))</f>
        <v/>
      </c>
      <c r="N7" s="18" t="n">
        <v>0.01388888888888889</v>
      </c>
      <c r="O7" s="18" t="n"/>
      <c r="P7" s="4">
        <f>SUM(M7:O7)</f>
        <v/>
      </c>
      <c r="Q7" s="21">
        <f>MIN(MAX(7.25/24,R7),8/24)*24</f>
        <v/>
      </c>
      <c r="R7" s="22">
        <f>MROUND(INDEX(P7,MATCH("Work Time",$P$1,0))-T7,TIME(0,15,0))</f>
        <v/>
      </c>
      <c r="S7" s="21">
        <f>SUM(T7*24,MAX(R7*24-Q7,0))</f>
        <v/>
      </c>
      <c r="T7" s="16">
        <f>IF(INDEX(J7,MATCH("11th hr",$J$1,0))&gt;INDEX(J7,MATCH("11th hr",$J$1,0)),MROUND(MAX(0,INDEX(P7,MATCH("Work Time",$P$1,0))-8/24),TIME(0,15,0)),MROUND(INDEX(J7,MATCH("11th hr",$J$1,0))-INDEX(J7,MATCH("11th hr",$J$1,0)),TIME(0,15,0)))</f>
        <v/>
      </c>
    </row>
    <row r="8">
      <c r="A8" s="20" t="n"/>
      <c r="B8" s="4">
        <f>K8-D8</f>
        <v/>
      </c>
      <c r="C8" s="7">
        <f>D8-TIME(,10,)</f>
        <v/>
      </c>
      <c r="D8" s="17" t="n">
        <v>0.2222222222222222</v>
      </c>
      <c r="E8" s="17" t="n">
        <v>0.4236111111111111</v>
      </c>
      <c r="F8" s="4">
        <f>SUM(E8-C8)</f>
        <v/>
      </c>
      <c r="G8" s="12">
        <f>MROUND(H8-E8,TIME(0,1,0))</f>
        <v/>
      </c>
      <c r="H8" s="17" t="n">
        <v>0.5298611111111111</v>
      </c>
      <c r="I8" s="17" t="n">
        <v>0.5298611111111111</v>
      </c>
      <c r="J8" s="7">
        <f>D8+TIME(11,,)</f>
        <v/>
      </c>
      <c r="K8" s="17" t="n">
        <v>0.7291666666666666</v>
      </c>
      <c r="L8" s="4">
        <f>K8-H8</f>
        <v/>
      </c>
      <c r="M8" s="4">
        <f>IF(G8&lt;=TIME(,30,),(E8-D8)+(K8-I8)+G8,(E8-D8)+(K8-I8))</f>
        <v/>
      </c>
      <c r="N8" s="18" t="n">
        <v>0.006944444444444444</v>
      </c>
      <c r="O8" s="18" t="n"/>
      <c r="P8" s="4">
        <f>SUM(M8:O8)</f>
        <v/>
      </c>
      <c r="Q8" s="21">
        <f>MIN(MAX(7.25/24,R8),8/24)*24</f>
        <v/>
      </c>
      <c r="R8" s="22">
        <f>MROUND(INDEX(P8,MATCH("Work Time",$P$1,0))-T8,TIME(0,15,0))</f>
        <v/>
      </c>
      <c r="S8" s="21">
        <f>SUM(T8*24,MAX(R8*24-Q8,0))</f>
        <v/>
      </c>
      <c r="T8" s="16">
        <f>IF(INDEX(J8,MATCH("11th hr",$J$1,0))&gt;INDEX(J8,MATCH("11th hr",$J$1,0)),MROUND(MAX(0,INDEX(P8,MATCH("Work Time",$P$1,0))-8/24),TIME(0,15,0)),MROUND(INDEX(J8,MATCH("11th hr",$J$1,0))-INDEX(J8,MATCH("11th hr",$J$1,0)),TIME(0,15,0)))</f>
        <v/>
      </c>
    </row>
    <row r="9">
      <c r="B9" s="4">
        <f>K9-D9</f>
        <v/>
      </c>
      <c r="C9" s="7">
        <f>D9-TIME(,10,)</f>
        <v/>
      </c>
      <c r="D9" s="17" t="n">
        <v>0.2277777777777778</v>
      </c>
      <c r="E9" s="17" t="n">
        <v>0.425</v>
      </c>
      <c r="F9" s="4">
        <f>SUM(E9-C9)</f>
        <v/>
      </c>
      <c r="G9" s="12">
        <f>MROUND(H9-E9,TIME(0,1,0))</f>
        <v/>
      </c>
      <c r="H9" s="17" t="n">
        <v>0.5520833333333334</v>
      </c>
      <c r="I9" s="17" t="n">
        <v>0.5590277777777778</v>
      </c>
      <c r="J9" s="7">
        <f>D9+TIME(11,,)</f>
        <v/>
      </c>
      <c r="K9" s="17" t="n">
        <v>0.8041666666666667</v>
      </c>
      <c r="L9" s="4">
        <f>K9-H9</f>
        <v/>
      </c>
      <c r="M9" s="4">
        <f>IF(G9&lt;=TIME(,30,),(E9-D9)+(K9-I9)+G9,(E9-D9)+(K9-I9))</f>
        <v/>
      </c>
      <c r="N9" s="18" t="n">
        <v>0.01388888888888889</v>
      </c>
      <c r="O9" s="18" t="n"/>
      <c r="P9" s="4">
        <f>SUM(M9:O9)</f>
        <v/>
      </c>
      <c r="Q9" s="21">
        <f>MIN(MAX(7.25/24,R9),8/24)*24</f>
        <v/>
      </c>
      <c r="R9" s="22">
        <f>MROUND(INDEX(P9,MATCH("Work Time",$P$1,0))-T9,TIME(0,15,0))</f>
        <v/>
      </c>
      <c r="S9" s="21">
        <f>SUM(T9*24,MAX(R9*24-Q9,0))</f>
        <v/>
      </c>
      <c r="T9" s="16">
        <f>IF(INDEX(J9,MATCH("11th hr",$J$1,0))&gt;INDEX(J9,MATCH("11th hr",$J$1,0)),MROUND(MAX(0,INDEX(P9,MATCH("Work Time",$P$1,0))-8/24),TIME(0,15,0)),MROUND(INDEX(J9,MATCH("11th hr",$J$1,0))-INDEX(J9,MATCH("11th hr",$J$1,0)),TIME(0,15,0)))</f>
        <v/>
      </c>
    </row>
    <row r="10">
      <c r="B10" s="4">
        <f>K10-D10</f>
        <v/>
      </c>
      <c r="C10" s="7">
        <f>D10-TIME(,10,)</f>
        <v/>
      </c>
      <c r="D10" s="17" t="n">
        <v>0.2291666666666667</v>
      </c>
      <c r="E10" s="17" t="n">
        <v>0.4770833333333334</v>
      </c>
      <c r="F10" s="4">
        <f>SUM(E10-C10)</f>
        <v/>
      </c>
      <c r="G10" s="12">
        <f>MROUND(H10-E10,TIME(0,1,0))</f>
        <v/>
      </c>
      <c r="H10" s="17" t="n">
        <v>0.5243055555555556</v>
      </c>
      <c r="I10" s="17" t="n">
        <v>0.53125</v>
      </c>
      <c r="J10" s="7">
        <f>D10+TIME(11,,)</f>
        <v/>
      </c>
      <c r="K10" s="17" t="n">
        <v>0.66875</v>
      </c>
      <c r="L10" s="4">
        <f>K10-H10</f>
        <v/>
      </c>
      <c r="M10" s="4">
        <f>IF(G10&lt;=TIME(,30,),(E10-D10)+(K10-I10)+G10,(E10-D10)+(K10-I10))</f>
        <v/>
      </c>
      <c r="N10" s="18" t="n">
        <v>0.01388888888888889</v>
      </c>
      <c r="O10" s="18" t="n"/>
      <c r="P10" s="4">
        <f>SUM(M10:O10)</f>
        <v/>
      </c>
      <c r="Q10" s="21">
        <f>MIN(MAX(7.25/24,R10),8/24)*24</f>
        <v/>
      </c>
      <c r="R10" s="22">
        <f>MROUND(INDEX(P10,MATCH("Work Time",$P$1,0))-T10,TIME(0,15,0))</f>
        <v/>
      </c>
      <c r="S10" s="21">
        <f>SUM(T10*24,MAX(R10*24-Q10,0))</f>
        <v/>
      </c>
      <c r="T10" s="16">
        <f>IF(INDEX(J10,MATCH("11th hr",$J$1,0))&gt;INDEX(J10,MATCH("11th hr",$J$1,0)),MROUND(MAX(0,INDEX(P10,MATCH("Work Time",$P$1,0))-8/24),TIME(0,15,0)),MROUND(INDEX(J10,MATCH("11th hr",$J$1,0))-INDEX(J10,MATCH("11th hr",$J$1,0)),TIME(0,15,0)))</f>
        <v/>
      </c>
    </row>
    <row r="11">
      <c r="B11" s="4">
        <f>K11-D11</f>
        <v/>
      </c>
      <c r="C11" s="7">
        <f>D11-TIME(,10,)</f>
        <v/>
      </c>
      <c r="D11" s="17" t="n">
        <v>0.2326388888888889</v>
      </c>
      <c r="E11" s="17" t="n">
        <v>0.4673611111111111</v>
      </c>
      <c r="F11" s="4">
        <f>SUM(E11-C11)</f>
        <v/>
      </c>
      <c r="G11" s="12">
        <f>MROUND(H11-E11,TIME(0,1,0))</f>
        <v/>
      </c>
      <c r="H11" s="17" t="n">
        <v>0.6770833333333334</v>
      </c>
      <c r="I11" s="17" t="n">
        <v>0.6840277777777778</v>
      </c>
      <c r="J11" s="7">
        <f>D11+TIME(11,,)</f>
        <v/>
      </c>
      <c r="K11" s="17" t="n">
        <v>0.7375</v>
      </c>
      <c r="L11" s="4">
        <f>K11-H11</f>
        <v/>
      </c>
      <c r="M11" s="4">
        <f>IF(G11&lt;=TIME(,30,),(E11-D11)+(K11-I11)+G11,(E11-D11)+(K11-I11))</f>
        <v/>
      </c>
      <c r="N11" s="18" t="n">
        <v>0.01388888888888889</v>
      </c>
      <c r="O11" s="18" t="n"/>
      <c r="P11" s="4">
        <f>SUM(M11:O11)</f>
        <v/>
      </c>
      <c r="Q11" s="21">
        <f>MIN(MAX(7.25/24,R11),8/24)*24</f>
        <v/>
      </c>
      <c r="R11" s="22">
        <f>MROUND(INDEX(P11,MATCH("Work Time",$P$1,0))-T11,TIME(0,15,0))</f>
        <v/>
      </c>
      <c r="S11" s="21">
        <f>SUM(T11*24,MAX(R11*24-Q11,0))</f>
        <v/>
      </c>
      <c r="T11" s="16">
        <f>IF(INDEX(J11,MATCH("11th hr",$J$1,0))&gt;INDEX(J11,MATCH("11th hr",$J$1,0)),MROUND(MAX(0,INDEX(P11,MATCH("Work Time",$P$1,0))-8/24),TIME(0,15,0)),MROUND(INDEX(J11,MATCH("11th hr",$J$1,0))-INDEX(J11,MATCH("11th hr",$J$1,0)),TIME(0,15,0)))</f>
        <v/>
      </c>
    </row>
    <row r="12">
      <c r="B12" s="4">
        <f>K12-D12</f>
        <v/>
      </c>
      <c r="C12" s="7">
        <f>D12-TIME(,10,)</f>
        <v/>
      </c>
      <c r="D12" s="17" t="n">
        <v>0.2465277777777778</v>
      </c>
      <c r="E12" s="17" t="n">
        <v>0.3402777777777778</v>
      </c>
      <c r="F12" s="4">
        <f>SUM(E12-C12)</f>
        <v/>
      </c>
      <c r="G12" s="12">
        <f>MROUND(H12-E12,TIME(0,1,0))</f>
        <v/>
      </c>
      <c r="H12" s="17" t="n">
        <v>0.4673611111111111</v>
      </c>
      <c r="I12" s="17" t="n">
        <v>0.4673611111111111</v>
      </c>
      <c r="J12" s="7">
        <f>D12+TIME(11,,)</f>
        <v/>
      </c>
      <c r="K12" s="17" t="n">
        <v>0.7145833333333333</v>
      </c>
      <c r="L12" s="4">
        <f>K12-H12</f>
        <v/>
      </c>
      <c r="M12" s="4">
        <f>IF(G12&lt;=TIME(,30,),(E12-D12)+(K12-I12)+G12,(E12-D12)+(K12-I12))</f>
        <v/>
      </c>
      <c r="N12" s="18" t="n">
        <v>0.006944444444444444</v>
      </c>
      <c r="O12" s="18" t="n"/>
      <c r="P12" s="4">
        <f>SUM(M12:O12)</f>
        <v/>
      </c>
      <c r="Q12" s="21">
        <f>MIN(MAX(7.25/24,R12),8/24)*24</f>
        <v/>
      </c>
      <c r="R12" s="22">
        <f>MROUND(INDEX(P12,MATCH("Work Time",$P$1,0))-T12,TIME(0,15,0))</f>
        <v/>
      </c>
      <c r="S12" s="21">
        <f>SUM(T12*24,MAX(R12*24-Q12,0))</f>
        <v/>
      </c>
      <c r="T12" s="16">
        <f>IF(INDEX(J12,MATCH("11th hr",$J$1,0))&gt;INDEX(J12,MATCH("11th hr",$J$1,0)),MROUND(MAX(0,INDEX(P12,MATCH("Work Time",$P$1,0))-8/24),TIME(0,15,0)),MROUND(INDEX(J12,MATCH("11th hr",$J$1,0))-INDEX(J12,MATCH("11th hr",$J$1,0)),TIME(0,15,0)))</f>
        <v/>
      </c>
    </row>
    <row r="13">
      <c r="B13" s="4">
        <f>K13-D13</f>
        <v/>
      </c>
      <c r="C13" s="7">
        <f>D13-TIME(,10,)</f>
        <v/>
      </c>
      <c r="D13" s="17" t="n">
        <v>0.25</v>
      </c>
      <c r="E13" s="17" t="n">
        <v>0.4576388888888889</v>
      </c>
      <c r="F13" s="4">
        <f>SUM(E13-C13)</f>
        <v/>
      </c>
      <c r="G13" s="12">
        <f>MROUND(H13-E13,TIME(0,1,0))</f>
        <v/>
      </c>
      <c r="H13" s="17" t="n">
        <v>0.6041666666666666</v>
      </c>
      <c r="I13" s="17" t="n">
        <v>0.6111111111111112</v>
      </c>
      <c r="J13" s="7">
        <f>D13+TIME(11,,)</f>
        <v/>
      </c>
      <c r="K13" s="17" t="n">
        <v>0.7416666666666667</v>
      </c>
      <c r="L13" s="4">
        <f>K13-H13</f>
        <v/>
      </c>
      <c r="M13" s="4">
        <f>IF(G13&lt;=TIME(,30,),(E13-D13)+(K13-I13)+G13,(E13-D13)+(K13-I13))</f>
        <v/>
      </c>
      <c r="N13" s="18" t="n">
        <v>0.01388888888888889</v>
      </c>
      <c r="O13" s="18" t="n"/>
      <c r="P13" s="4">
        <f>SUM(M13:O13)</f>
        <v/>
      </c>
      <c r="Q13" s="21">
        <f>MIN(MAX(7.25/24,R13),8/24)*24</f>
        <v/>
      </c>
      <c r="R13" s="22">
        <f>MROUND(INDEX(P13,MATCH("Work Time",$P$1,0))-T13,TIME(0,15,0))</f>
        <v/>
      </c>
      <c r="S13" s="21">
        <f>SUM(T13*24,MAX(R13*24-Q13,0))</f>
        <v/>
      </c>
      <c r="T13" s="16">
        <f>IF(INDEX(J13,MATCH("11th hr",$J$1,0))&gt;INDEX(J13,MATCH("11th hr",$J$1,0)),MROUND(MAX(0,INDEX(P13,MATCH("Work Time",$P$1,0))-8/24),TIME(0,15,0)),MROUND(INDEX(J13,MATCH("11th hr",$J$1,0))-INDEX(J13,MATCH("11th hr",$J$1,0)),TIME(0,15,0)))</f>
        <v/>
      </c>
    </row>
    <row r="14">
      <c r="B14" s="4">
        <f>K14-D14</f>
        <v/>
      </c>
      <c r="C14" s="7">
        <f>D14-TIME(,10,)</f>
        <v/>
      </c>
      <c r="D14" s="17" t="n">
        <v>0.2506944444444444</v>
      </c>
      <c r="E14" s="17" t="n">
        <v>0.4298611111111111</v>
      </c>
      <c r="F14" s="4">
        <f>SUM(E14-C14)</f>
        <v/>
      </c>
      <c r="G14" s="12">
        <f>MROUND(H14-E14,TIME(0,1,0))</f>
        <v/>
      </c>
      <c r="H14" s="17" t="n">
        <v>0.5833333333333334</v>
      </c>
      <c r="I14" s="17" t="n">
        <v>0.5902777777777778</v>
      </c>
      <c r="J14" s="7">
        <f>D14+TIME(11,,)</f>
        <v/>
      </c>
      <c r="K14" s="17" t="n">
        <v>0.7305555555555555</v>
      </c>
      <c r="L14" s="4">
        <f>K14-H14</f>
        <v/>
      </c>
      <c r="M14" s="4">
        <f>IF(G14&lt;=TIME(,30,),(E14-D14)+(K14-I14)+G14,(E14-D14)+(K14-I14))</f>
        <v/>
      </c>
      <c r="N14" s="18" t="n">
        <v>0.01388888888888889</v>
      </c>
      <c r="O14" s="18" t="n"/>
      <c r="P14" s="4">
        <f>SUM(M14:O14)</f>
        <v/>
      </c>
      <c r="Q14" s="21">
        <f>MIN(MAX(7.25/24,R14),8/24)*24</f>
        <v/>
      </c>
      <c r="R14" s="22">
        <f>MROUND(INDEX(P14,MATCH("Work Time",$P$1,0))-T14,TIME(0,15,0))</f>
        <v/>
      </c>
      <c r="S14" s="21">
        <f>SUM(T14*24,MAX(R14*24-Q14,0))</f>
        <v/>
      </c>
      <c r="T14" s="16">
        <f>IF(INDEX(J14,MATCH("11th hr",$J$1,0))&gt;INDEX(J14,MATCH("11th hr",$J$1,0)),MROUND(MAX(0,INDEX(P14,MATCH("Work Time",$P$1,0))-8/24),TIME(0,15,0)),MROUND(INDEX(J14,MATCH("11th hr",$J$1,0))-INDEX(J14,MATCH("11th hr",$J$1,0)),TIME(0,15,0)))</f>
        <v/>
      </c>
    </row>
    <row r="15">
      <c r="B15" s="4">
        <f>K15-D15</f>
        <v/>
      </c>
      <c r="C15" s="7">
        <f>D15-TIME(,10,)</f>
        <v/>
      </c>
      <c r="D15" s="17" t="n">
        <v>0.2541666666666667</v>
      </c>
      <c r="E15" s="17" t="n">
        <v>0.5298611111111111</v>
      </c>
      <c r="F15" s="4">
        <f>SUM(E15-C15)</f>
        <v/>
      </c>
      <c r="G15" s="12">
        <f>MROUND(H15-E15,TIME(0,1,0))</f>
        <v/>
      </c>
      <c r="H15" s="17" t="n">
        <v>0.6041666666666666</v>
      </c>
      <c r="I15" s="17" t="n">
        <v>0.6111111111111112</v>
      </c>
      <c r="J15" s="7">
        <f>D15+TIME(11,,)</f>
        <v/>
      </c>
      <c r="K15" s="17" t="n">
        <v>0.6666666666666666</v>
      </c>
      <c r="L15" s="4">
        <f>K15-H15</f>
        <v/>
      </c>
      <c r="M15" s="4">
        <f>IF(G15&lt;=TIME(,30,),(E15-D15)+(K15-I15)+G15,(E15-D15)+(K15-I15))</f>
        <v/>
      </c>
      <c r="N15" s="18" t="n">
        <v>0.01388888888888889</v>
      </c>
      <c r="O15" s="18" t="n"/>
      <c r="P15" s="4">
        <f>SUM(M15:O15)</f>
        <v/>
      </c>
      <c r="Q15" s="21">
        <f>MIN(MAX(7.25/24,R15),8/24)*24</f>
        <v/>
      </c>
      <c r="R15" s="22">
        <f>MROUND(INDEX(P15,MATCH("Work Time",$P$1,0))-T15,TIME(0,15,0))</f>
        <v/>
      </c>
      <c r="S15" s="21">
        <f>SUM(T15*24,MAX(R15*24-Q15,0))</f>
        <v/>
      </c>
      <c r="T15" s="16">
        <f>IF(INDEX(J15,MATCH("11th hr",$J$1,0))&gt;INDEX(J15,MATCH("11th hr",$J$1,0)),MROUND(MAX(0,INDEX(P15,MATCH("Work Time",$P$1,0))-8/24),TIME(0,15,0)),MROUND(INDEX(J15,MATCH("11th hr",$J$1,0))-INDEX(J15,MATCH("11th hr",$J$1,0)),TIME(0,15,0)))</f>
        <v/>
      </c>
    </row>
    <row r="16">
      <c r="B16" s="4">
        <f>K16-D16</f>
        <v/>
      </c>
      <c r="C16" s="7">
        <f>D16-TIME(,10,)</f>
        <v/>
      </c>
      <c r="D16" s="17" t="n">
        <v>0.2673611111111111</v>
      </c>
      <c r="E16" s="17" t="n">
        <v>0.3916666666666667</v>
      </c>
      <c r="F16" s="4">
        <f>SUM(E16-C16)</f>
        <v/>
      </c>
      <c r="G16" s="12">
        <f>MROUND(H16-E16,TIME(0,1,0))</f>
        <v/>
      </c>
      <c r="H16" s="17" t="n">
        <v>0.5208333333333334</v>
      </c>
      <c r="I16" s="17" t="n">
        <v>0.5277777777777778</v>
      </c>
      <c r="J16" s="7">
        <f>D16+TIME(11,,)</f>
        <v/>
      </c>
      <c r="K16" s="17" t="n">
        <v>0.7229166666666667</v>
      </c>
      <c r="L16" s="4">
        <f>K16-H16</f>
        <v/>
      </c>
      <c r="M16" s="4">
        <f>IF(G16&lt;=TIME(,30,),(E16-D16)+(K16-I16)+G16,(E16-D16)+(K16-I16))</f>
        <v/>
      </c>
      <c r="N16" s="18" t="n">
        <v>0.01388888888888889</v>
      </c>
      <c r="O16" s="18" t="n"/>
      <c r="P16" s="4">
        <f>SUM(M16:O16)</f>
        <v/>
      </c>
      <c r="Q16" s="21">
        <f>MIN(MAX(7.25/24,R16),8/24)*24</f>
        <v/>
      </c>
      <c r="R16" s="22">
        <f>MROUND(INDEX(P16,MATCH("Work Time",$P$1,0))-T16,TIME(0,15,0))</f>
        <v/>
      </c>
      <c r="S16" s="21">
        <f>SUM(T16*24,MAX(R16*24-Q16,0))</f>
        <v/>
      </c>
      <c r="T16" s="16">
        <f>IF(INDEX(J16,MATCH("11th hr",$J$1,0))&gt;INDEX(J16,MATCH("11th hr",$J$1,0)),MROUND(MAX(0,INDEX(P16,MATCH("Work Time",$P$1,0))-8/24),TIME(0,15,0)),MROUND(INDEX(J16,MATCH("11th hr",$J$1,0))-INDEX(J16,MATCH("11th hr",$J$1,0)),TIME(0,15,0)))</f>
        <v/>
      </c>
    </row>
    <row r="17">
      <c r="B17" s="4">
        <f>K17-D17</f>
        <v/>
      </c>
      <c r="C17" s="7">
        <f>D17-TIME(,10,)</f>
        <v/>
      </c>
      <c r="D17" s="17" t="n">
        <v>0.2604166666666667</v>
      </c>
      <c r="E17" s="17" t="n">
        <v>0.3368055555555556</v>
      </c>
      <c r="F17" s="4">
        <f>SUM(E17-C17)</f>
        <v/>
      </c>
      <c r="G17" s="12">
        <f>MROUND(H17-E17,TIME(0,1,0))</f>
        <v/>
      </c>
      <c r="H17" s="17" t="n">
        <v>0.4381944444444444</v>
      </c>
      <c r="I17" s="17" t="n">
        <v>0.4381944444444444</v>
      </c>
      <c r="J17" s="7">
        <f>D17+TIME(11,,)</f>
        <v/>
      </c>
      <c r="K17" s="17" t="n">
        <v>0.7159722222222222</v>
      </c>
      <c r="L17" s="4">
        <f>K17-H17</f>
        <v/>
      </c>
      <c r="M17" s="4">
        <f>IF(G17&lt;=TIME(,30,),(E17-D17)+(K17-I17)+G17,(E17-D17)+(K17-I17))</f>
        <v/>
      </c>
      <c r="N17" s="18" t="n">
        <v>0.006944444444444444</v>
      </c>
      <c r="O17" s="18" t="n"/>
      <c r="P17" s="4">
        <f>SUM(M17:O17)</f>
        <v/>
      </c>
      <c r="Q17" s="21">
        <f>MIN(MAX(7.25/24,R17),8/24)*24</f>
        <v/>
      </c>
      <c r="R17" s="22">
        <f>MROUND(INDEX(P17,MATCH("Work Time",$P$1,0))-T17,TIME(0,15,0))</f>
        <v/>
      </c>
      <c r="S17" s="21">
        <f>SUM(T17*24,MAX(R17*24-Q17,0))</f>
        <v/>
      </c>
      <c r="T17" s="16">
        <f>IF(INDEX(J17,MATCH("11th hr",$J$1,0))&gt;INDEX(J17,MATCH("11th hr",$J$1,0)),MROUND(MAX(0,INDEX(P17,MATCH("Work Time",$P$1,0))-8/24),TIME(0,15,0)),MROUND(INDEX(J17,MATCH("11th hr",$J$1,0))-INDEX(J17,MATCH("11th hr",$J$1,0)),TIME(0,15,0)))</f>
        <v/>
      </c>
    </row>
    <row r="18">
      <c r="B18" s="4">
        <f>K18-D18</f>
        <v/>
      </c>
      <c r="C18" s="7">
        <f>D18-TIME(,10,)</f>
        <v/>
      </c>
      <c r="D18" s="17" t="n">
        <v>0.2673611111111111</v>
      </c>
      <c r="E18" s="17" t="n">
        <v>0.4381944444444444</v>
      </c>
      <c r="F18" s="4">
        <f>SUM(E18-C18)</f>
        <v/>
      </c>
      <c r="G18" s="12">
        <f>MROUND(H18-E18,TIME(0,1,0))</f>
        <v/>
      </c>
      <c r="H18" s="17" t="n">
        <v>0.5763888888888888</v>
      </c>
      <c r="I18" s="17" t="n">
        <v>0.5833333333333334</v>
      </c>
      <c r="J18" s="7">
        <f>D18+TIME(11,,)</f>
        <v/>
      </c>
      <c r="K18" s="17" t="n">
        <v>0.73125</v>
      </c>
      <c r="L18" s="4">
        <f>K18-H18</f>
        <v/>
      </c>
      <c r="M18" s="4">
        <f>IF(G18&lt;=TIME(,30,),(E18-D18)+(K18-I18)+G18,(E18-D18)+(K18-I18))</f>
        <v/>
      </c>
      <c r="N18" s="18" t="n">
        <v>0.01388888888888889</v>
      </c>
      <c r="O18" s="18" t="n"/>
      <c r="P18" s="4">
        <f>SUM(M18:O18)</f>
        <v/>
      </c>
      <c r="Q18" s="21">
        <f>MIN(MAX(7.25/24,R18),8/24)*24</f>
        <v/>
      </c>
      <c r="R18" s="22">
        <f>MROUND(INDEX(P18,MATCH("Work Time",$P$1,0))-T18,TIME(0,15,0))</f>
        <v/>
      </c>
      <c r="S18" s="21">
        <f>SUM(T18*24,MAX(R18*24-Q18,0))</f>
        <v/>
      </c>
      <c r="T18" s="16">
        <f>IF(INDEX(J18,MATCH("11th hr",$J$1,0))&gt;INDEX(J18,MATCH("11th hr",$J$1,0)),MROUND(MAX(0,INDEX(P18,MATCH("Work Time",$P$1,0))-8/24),TIME(0,15,0)),MROUND(INDEX(J18,MATCH("11th hr",$J$1,0))-INDEX(J18,MATCH("11th hr",$J$1,0)),TIME(0,15,0)))</f>
        <v/>
      </c>
    </row>
    <row r="19">
      <c r="B19" s="4">
        <f>K19-D19</f>
        <v/>
      </c>
      <c r="C19" s="7">
        <f>D19-TIME(,10,)</f>
        <v/>
      </c>
      <c r="D19" s="17" t="n">
        <v>0.26875</v>
      </c>
      <c r="E19" s="17" t="n">
        <v>0.4645833333333333</v>
      </c>
      <c r="F19" s="4">
        <f>SUM(E19-C19)</f>
        <v/>
      </c>
      <c r="G19" s="12">
        <f>MROUND(H19-E19,TIME(0,1,0))</f>
        <v/>
      </c>
      <c r="H19" s="17" t="n">
        <v>0.6</v>
      </c>
      <c r="I19" s="17" t="n">
        <v>0.6069444444444444</v>
      </c>
      <c r="J19" s="7">
        <f>D19+TIME(11,,)</f>
        <v/>
      </c>
      <c r="K19" s="17" t="n">
        <v>0.7701388888888889</v>
      </c>
      <c r="L19" s="4">
        <f>K19-H19</f>
        <v/>
      </c>
      <c r="M19" s="4">
        <f>IF(G19&lt;=TIME(,30,),(E19-D19)+(K19-I19)+G19,(E19-D19)+(K19-I19))</f>
        <v/>
      </c>
      <c r="N19" s="18" t="n">
        <v>0.01388888888888889</v>
      </c>
      <c r="O19" s="18" t="n"/>
      <c r="P19" s="4">
        <f>SUM(M19:O19)</f>
        <v/>
      </c>
      <c r="Q19" s="21">
        <f>MIN(MAX(7.25/24,R19),8/24)*24</f>
        <v/>
      </c>
      <c r="R19" s="22">
        <f>MROUND(INDEX(P19,MATCH("Work Time",$P$1,0))-T19,TIME(0,15,0))</f>
        <v/>
      </c>
      <c r="S19" s="21">
        <f>SUM(T19*24,MAX(R19*24-Q19,0))</f>
        <v/>
      </c>
      <c r="T19" s="16">
        <f>IF(INDEX(J19,MATCH("11th hr",$J$1,0))&gt;INDEX(J19,MATCH("11th hr",$J$1,0)),MROUND(MAX(0,INDEX(P19,MATCH("Work Time",$P$1,0))-8/24),TIME(0,15,0)),MROUND(INDEX(J19,MATCH("11th hr",$J$1,0))-INDEX(J19,MATCH("11th hr",$J$1,0)),TIME(0,15,0)))</f>
        <v/>
      </c>
    </row>
    <row r="20">
      <c r="B20" s="4">
        <f>K20-D20</f>
        <v/>
      </c>
      <c r="C20" s="7">
        <f>D20-TIME(,10,)</f>
        <v/>
      </c>
      <c r="D20" s="17" t="n">
        <v>0.2708333333333333</v>
      </c>
      <c r="E20" s="17" t="n">
        <v>0.46875</v>
      </c>
      <c r="F20" s="4">
        <f>SUM(E20-C20)</f>
        <v/>
      </c>
      <c r="G20" s="12">
        <f>MROUND(H20-E20,TIME(0,1,0))</f>
        <v/>
      </c>
      <c r="H20" s="17" t="n">
        <v>0.5555555555555556</v>
      </c>
      <c r="I20" s="17" t="n">
        <v>0.5625</v>
      </c>
      <c r="J20" s="7">
        <f>D20+TIME(11,,)</f>
        <v/>
      </c>
      <c r="K20" s="17" t="n">
        <v>0.74375</v>
      </c>
      <c r="L20" s="4">
        <f>K20-H20</f>
        <v/>
      </c>
      <c r="M20" s="4">
        <f>IF(G20&lt;=TIME(,30,),(E20-D20)+(K20-I20)+G20,(E20-D20)+(K20-I20))</f>
        <v/>
      </c>
      <c r="N20" s="18" t="n">
        <v>0.01388888888888889</v>
      </c>
      <c r="O20" s="18" t="n"/>
      <c r="P20" s="4">
        <f>SUM(M20:O20)</f>
        <v/>
      </c>
      <c r="Q20" s="21">
        <f>MIN(MAX(7.25/24,R20),8/24)*24</f>
        <v/>
      </c>
      <c r="R20" s="22">
        <f>MROUND(INDEX(P20,MATCH("Work Time",$P$1,0))-T20,TIME(0,15,0))</f>
        <v/>
      </c>
      <c r="S20" s="21">
        <f>SUM(T20*24,MAX(R20*24-Q20,0))</f>
        <v/>
      </c>
      <c r="T20" s="16">
        <f>IF(INDEX(J20,MATCH("11th hr",$J$1,0))&gt;INDEX(J20,MATCH("11th hr",$J$1,0)),MROUND(MAX(0,INDEX(P20,MATCH("Work Time",$P$1,0))-8/24),TIME(0,15,0)),MROUND(INDEX(J20,MATCH("11th hr",$J$1,0))-INDEX(J20,MATCH("11th hr",$J$1,0)),TIME(0,15,0)))</f>
        <v/>
      </c>
    </row>
    <row r="21">
      <c r="B21" s="4">
        <f>K21-D21</f>
        <v/>
      </c>
      <c r="C21" s="7">
        <f>D21-TIME(,10,)</f>
        <v/>
      </c>
      <c r="D21" s="17" t="n">
        <v>0.2729166666666666</v>
      </c>
      <c r="E21" s="17" t="n">
        <v>0.63125</v>
      </c>
      <c r="F21" s="4">
        <f>SUM(E21-C21)</f>
        <v/>
      </c>
      <c r="G21" s="12">
        <f>MROUND(H21-E21,TIME(0,1,0))</f>
        <v/>
      </c>
      <c r="H21" s="17" t="n">
        <v>0.7090277777777778</v>
      </c>
      <c r="I21" s="17" t="n">
        <v>0.7159722222222222</v>
      </c>
      <c r="J21" s="7">
        <f>D21+TIME(11,,)</f>
        <v/>
      </c>
      <c r="K21" s="17" t="n">
        <v>0.7770833333333333</v>
      </c>
      <c r="L21" s="4">
        <f>K21-H21</f>
        <v/>
      </c>
      <c r="M21" s="4">
        <f>IF(G21&lt;=TIME(,30,),(E21-D21)+(K21-I21)+G21,(E21-D21)+(K21-I21))</f>
        <v/>
      </c>
      <c r="N21" s="18" t="n">
        <v>0.006944444444444444</v>
      </c>
      <c r="O21" s="18" t="n"/>
      <c r="P21" s="4">
        <f>SUM(M21:O21)</f>
        <v/>
      </c>
      <c r="Q21" s="21">
        <f>MIN(MAX(7.25/24,R21),8/24)*24</f>
        <v/>
      </c>
      <c r="R21" s="22">
        <f>MROUND(INDEX(P21,MATCH("Work Time",$P$1,0))-T21,TIME(0,15,0))</f>
        <v/>
      </c>
      <c r="S21" s="21">
        <f>SUM(T21*24,MAX(R21*24-Q21,0))</f>
        <v/>
      </c>
      <c r="T21" s="16">
        <f>IF(INDEX(J21,MATCH("11th hr",$J$1,0))&gt;INDEX(J21,MATCH("11th hr",$J$1,0)),MROUND(MAX(0,INDEX(P21,MATCH("Work Time",$P$1,0))-8/24),TIME(0,15,0)),MROUND(INDEX(J21,MATCH("11th hr",$J$1,0))-INDEX(J21,MATCH("11th hr",$J$1,0)),TIME(0,15,0)))</f>
        <v/>
      </c>
    </row>
    <row r="22">
      <c r="B22" s="4">
        <f>K22-D22</f>
        <v/>
      </c>
      <c r="C22" s="7">
        <f>D22-TIME(,10,)</f>
        <v/>
      </c>
      <c r="D22" s="17" t="n">
        <v>0.2854166666666667</v>
      </c>
      <c r="E22" s="17" t="n">
        <v>0.34375</v>
      </c>
      <c r="F22" s="4">
        <f>SUM(E22-C22)</f>
        <v/>
      </c>
      <c r="G22" s="12">
        <f>MROUND(H22-E22,TIME(0,1,0))</f>
        <v/>
      </c>
      <c r="H22" s="17" t="n">
        <v>0.4305555555555556</v>
      </c>
      <c r="I22" s="17" t="n">
        <v>0.4375</v>
      </c>
      <c r="J22" s="7">
        <f>D22+TIME(11,,)</f>
        <v/>
      </c>
      <c r="K22" s="17" t="n">
        <v>0.7631944444444444</v>
      </c>
      <c r="L22" s="4">
        <f>K22-H22</f>
        <v/>
      </c>
      <c r="M22" s="4">
        <f>IF(G22&lt;=TIME(,30,),(E22-D22)+(K22-I22)+G22,(E22-D22)+(K22-I22))</f>
        <v/>
      </c>
      <c r="N22" s="18" t="n">
        <v>0.01388888888888889</v>
      </c>
      <c r="O22" s="18" t="n"/>
      <c r="P22" s="4">
        <f>SUM(M22:O22)</f>
        <v/>
      </c>
      <c r="Q22" s="21">
        <f>MIN(MAX(7.25/24,R22),8/24)*24</f>
        <v/>
      </c>
      <c r="R22" s="22">
        <f>MROUND(INDEX(P22,MATCH("Work Time",$P$1,0))-T22,TIME(0,15,0))</f>
        <v/>
      </c>
      <c r="S22" s="21">
        <f>SUM(T22*24,MAX(R22*24-Q22,0))</f>
        <v/>
      </c>
      <c r="T22" s="16">
        <f>IF(INDEX(J22,MATCH("11th hr",$J$1,0))&gt;INDEX(J22,MATCH("11th hr",$J$1,0)),MROUND(MAX(0,INDEX(P22,MATCH("Work Time",$P$1,0))-8/24),TIME(0,15,0)),MROUND(INDEX(J22,MATCH("11th hr",$J$1,0))-INDEX(J22,MATCH("11th hr",$J$1,0)),TIME(0,15,0)))</f>
        <v/>
      </c>
    </row>
    <row r="23">
      <c r="B23" s="4">
        <f>K23-D23</f>
        <v/>
      </c>
      <c r="C23" s="7">
        <f>D23-TIME(,10,)</f>
        <v/>
      </c>
      <c r="D23" s="17" t="n">
        <v>0.2881944444444444</v>
      </c>
      <c r="E23" s="17" t="n">
        <v>0.4576388888888889</v>
      </c>
      <c r="F23" s="4">
        <f>SUM(E23-C23)</f>
        <v/>
      </c>
      <c r="G23" s="12">
        <f>MROUND(H23-E23,TIME(0,1,0))</f>
        <v/>
      </c>
      <c r="H23" s="17" t="n">
        <v>0.6097222222222223</v>
      </c>
      <c r="I23" s="17" t="n">
        <v>0.6166666666666667</v>
      </c>
      <c r="J23" s="7">
        <f>D23+TIME(11,,)</f>
        <v/>
      </c>
      <c r="K23" s="17" t="n">
        <v>0.8118055555555556</v>
      </c>
      <c r="L23" s="4">
        <f>K23-H23</f>
        <v/>
      </c>
      <c r="M23" s="4">
        <f>IF(G23&lt;=TIME(,30,),(E23-D23)+(K23-I23)+G23,(E23-D23)+(K23-I23))</f>
        <v/>
      </c>
      <c r="N23" s="18" t="n">
        <v>0.01388888888888889</v>
      </c>
      <c r="O23" s="18" t="n"/>
      <c r="P23" s="4">
        <f>SUM(M23:O23)</f>
        <v/>
      </c>
      <c r="Q23" s="21">
        <f>MIN(MAX(7.25/24,R23),8/24)*24</f>
        <v/>
      </c>
      <c r="R23" s="22">
        <f>MROUND(INDEX(P23,MATCH("Work Time",$P$1,0))-T23,TIME(0,15,0))</f>
        <v/>
      </c>
      <c r="S23" s="21">
        <f>SUM(T23*24,MAX(R23*24-Q23,0))</f>
        <v/>
      </c>
      <c r="T23" s="16">
        <f>IF(INDEX(J23,MATCH("11th hr",$J$1,0))&gt;INDEX(J23,MATCH("11th hr",$J$1,0)),MROUND(MAX(0,INDEX(P23,MATCH("Work Time",$P$1,0))-8/24),TIME(0,15,0)),MROUND(INDEX(J23,MATCH("11th hr",$J$1,0))-INDEX(J23,MATCH("11th hr",$J$1,0)),TIME(0,15,0)))</f>
        <v/>
      </c>
    </row>
    <row r="24">
      <c r="B24" s="4">
        <f>K24-D24</f>
        <v/>
      </c>
      <c r="C24" s="7">
        <f>D24-TIME(,10,)</f>
        <v/>
      </c>
      <c r="D24" s="17" t="n">
        <v>0.29375</v>
      </c>
      <c r="E24" s="17" t="n">
        <v>0.3701388888888889</v>
      </c>
      <c r="F24" s="4">
        <f>SUM(E24-C24)</f>
        <v/>
      </c>
      <c r="G24" s="12">
        <f>MROUND(H24-E24,TIME(0,1,0))</f>
        <v/>
      </c>
      <c r="H24" s="17" t="n">
        <v>0.4444444444444444</v>
      </c>
      <c r="I24" s="17" t="n">
        <v>0.4513888888888889</v>
      </c>
      <c r="J24" s="7">
        <f>D24+TIME(11,,)</f>
        <v/>
      </c>
      <c r="K24" s="17" t="n">
        <v>0.7819444444444444</v>
      </c>
      <c r="L24" s="4">
        <f>K24-H24</f>
        <v/>
      </c>
      <c r="M24" s="4">
        <f>IF(G24&lt;=TIME(,30,),(E24-D24)+(K24-I24)+G24,(E24-D24)+(K24-I24))</f>
        <v/>
      </c>
      <c r="N24" s="18" t="n">
        <v>0.01388888888888889</v>
      </c>
      <c r="O24" s="18" t="n"/>
      <c r="P24" s="4">
        <f>SUM(M24:O24)</f>
        <v/>
      </c>
      <c r="Q24" s="21">
        <f>MIN(MAX(7.25/24,R24),8/24)*24</f>
        <v/>
      </c>
      <c r="R24" s="22">
        <f>MROUND(INDEX(P24,MATCH("Work Time",$P$1,0))-T24,TIME(0,15,0))</f>
        <v/>
      </c>
      <c r="S24" s="21">
        <f>SUM(T24*24,MAX(R24*24-Q24,0))</f>
        <v/>
      </c>
      <c r="T24" s="16">
        <f>IF(INDEX(J24,MATCH("11th hr",$J$1,0))&gt;INDEX(J24,MATCH("11th hr",$J$1,0)),MROUND(MAX(0,INDEX(P24,MATCH("Work Time",$P$1,0))-8/24),TIME(0,15,0)),MROUND(INDEX(J24,MATCH("11th hr",$J$1,0))-INDEX(J24,MATCH("11th hr",$J$1,0)),TIME(0,15,0)))</f>
        <v/>
      </c>
    </row>
    <row r="25">
      <c r="B25" s="4">
        <f>K25-D25</f>
        <v/>
      </c>
      <c r="C25" s="7">
        <f>D25-TIME(,10,)</f>
        <v/>
      </c>
      <c r="D25" s="17" t="n">
        <v>0.30625</v>
      </c>
      <c r="E25" s="17" t="n">
        <v>0.4756944444444444</v>
      </c>
      <c r="F25" s="4">
        <f>SUM(E25-C25)</f>
        <v/>
      </c>
      <c r="G25" s="12">
        <f>MROUND(H25-E25,TIME(0,1,0))</f>
        <v/>
      </c>
      <c r="H25" s="17" t="n">
        <v>0.6145833333333334</v>
      </c>
      <c r="I25" s="17" t="n">
        <v>0.6215277777777778</v>
      </c>
      <c r="J25" s="7">
        <f>D25+TIME(11,,)</f>
        <v/>
      </c>
      <c r="K25" s="17" t="n">
        <v>0.7909722222222222</v>
      </c>
      <c r="L25" s="4">
        <f>K25-H25</f>
        <v/>
      </c>
      <c r="M25" s="4">
        <f>IF(G25&lt;=TIME(,30,),(E25-D25)+(K25-I25)+G25,(E25-D25)+(K25-I25))</f>
        <v/>
      </c>
      <c r="N25" s="18" t="n">
        <v>0.01388888888888889</v>
      </c>
      <c r="O25" s="18" t="n"/>
      <c r="P25" s="4">
        <f>SUM(M25:O25)</f>
        <v/>
      </c>
      <c r="Q25" s="21">
        <f>MIN(MAX(7.25/24,R25),8/24)*24</f>
        <v/>
      </c>
      <c r="R25" s="22">
        <f>MROUND(INDEX(P25,MATCH("Work Time",$P$1,0))-T25,TIME(0,15,0))</f>
        <v/>
      </c>
      <c r="S25" s="21">
        <f>SUM(T25*24,MAX(R25*24-Q25,0))</f>
        <v/>
      </c>
      <c r="T25" s="16">
        <f>IF(INDEX(J25,MATCH("11th hr",$J$1,0))&gt;INDEX(J25,MATCH("11th hr",$J$1,0)),MROUND(MAX(0,INDEX(P25,MATCH("Work Time",$P$1,0))-8/24),TIME(0,15,0)),MROUND(INDEX(J25,MATCH("11th hr",$J$1,0))-INDEX(J25,MATCH("11th hr",$J$1,0)),TIME(0,15,0)))</f>
        <v/>
      </c>
    </row>
    <row r="26">
      <c r="B26" s="4">
        <f>K26-D26</f>
        <v/>
      </c>
      <c r="C26" s="7">
        <f>D26-TIME(,10,)</f>
        <v/>
      </c>
      <c r="D26" s="17" t="n">
        <v>0.3083333333333333</v>
      </c>
      <c r="E26" s="17" t="n">
        <v>0.3402777777777778</v>
      </c>
      <c r="F26" s="4">
        <f>SUM(E26-C26)</f>
        <v/>
      </c>
      <c r="G26" s="12">
        <f>MROUND(H26-E26,TIME(0,1,0))</f>
        <v/>
      </c>
      <c r="H26" s="17" t="n">
        <v>0.4583333333333333</v>
      </c>
      <c r="I26" s="17" t="n">
        <v>0.4652777777777778</v>
      </c>
      <c r="J26" s="7">
        <f>D26+TIME(11,,)</f>
        <v/>
      </c>
      <c r="K26" s="17" t="n">
        <v>0.8930555555555556</v>
      </c>
      <c r="L26" s="4">
        <f>K26-H26</f>
        <v/>
      </c>
      <c r="M26" s="4">
        <f>IF(G26&lt;=TIME(,30,),(E26-D26)+(K26-I26)+G26,(E26-D26)+(K26-I26))</f>
        <v/>
      </c>
      <c r="N26" s="18" t="n">
        <v>0.01388888888888889</v>
      </c>
      <c r="O26" s="18" t="n"/>
      <c r="P26" s="4">
        <f>SUM(M26:O26)</f>
        <v/>
      </c>
      <c r="Q26" s="21">
        <f>MIN(MAX(7.25/24,R26),8/24)*24</f>
        <v/>
      </c>
      <c r="R26" s="22">
        <f>MROUND(INDEX(P26,MATCH("Work Time",$P$1,0))-T26,TIME(0,15,0))</f>
        <v/>
      </c>
      <c r="S26" s="21">
        <f>SUM(T26*24,MAX(R26*24-Q26,0))</f>
        <v/>
      </c>
      <c r="T26" s="16">
        <f>IF(INDEX(J26,MATCH("11th hr",$J$1,0))&gt;INDEX(J26,MATCH("11th hr",$J$1,0)),MROUND(MAX(0,INDEX(P26,MATCH("Work Time",$P$1,0))-8/24),TIME(0,15,0)),MROUND(INDEX(J26,MATCH("11th hr",$J$1,0))-INDEX(J26,MATCH("11th hr",$J$1,0)),TIME(0,15,0)))</f>
        <v/>
      </c>
    </row>
    <row r="27">
      <c r="B27" s="4">
        <f>K27-D27</f>
        <v/>
      </c>
      <c r="C27" s="7">
        <f>D27-TIME(,10,)</f>
        <v/>
      </c>
      <c r="D27" s="17" t="n">
        <v>0.3090277777777778</v>
      </c>
      <c r="E27" s="17" t="n">
        <v>0.5083333333333333</v>
      </c>
      <c r="F27" s="4">
        <f>SUM(E27-C27)</f>
        <v/>
      </c>
      <c r="G27" s="12">
        <f>MROUND(H27-E27,TIME(0,1,0))</f>
        <v/>
      </c>
      <c r="H27" s="17" t="n">
        <v>0.65625</v>
      </c>
      <c r="I27" s="17" t="n">
        <v>0.6631944444444444</v>
      </c>
      <c r="J27" s="7">
        <f>D27+TIME(11,,)</f>
        <v/>
      </c>
      <c r="K27" s="17" t="n">
        <v>0.7909722222222222</v>
      </c>
      <c r="L27" s="4">
        <f>K27-H27</f>
        <v/>
      </c>
      <c r="M27" s="4">
        <f>IF(G27&lt;=TIME(,30,),(E27-D27)+(K27-I27)+G27,(E27-D27)+(K27-I27))</f>
        <v/>
      </c>
      <c r="N27" s="18" t="n">
        <v>0.01388888888888889</v>
      </c>
      <c r="O27" s="18" t="n"/>
      <c r="P27" s="4">
        <f>SUM(M27:O27)</f>
        <v/>
      </c>
      <c r="Q27" s="21">
        <f>MIN(MAX(7.25/24,R27),8/24)*24</f>
        <v/>
      </c>
      <c r="R27" s="22">
        <f>MROUND(INDEX(P27,MATCH("Work Time",$P$1,0))-T27,TIME(0,15,0))</f>
        <v/>
      </c>
      <c r="S27" s="21">
        <f>SUM(T27*24,MAX(R27*24-Q27,0))</f>
        <v/>
      </c>
      <c r="T27" s="16">
        <f>IF(INDEX(J27,MATCH("11th hr",$J$1,0))&gt;INDEX(J27,MATCH("11th hr",$J$1,0)),MROUND(MAX(0,INDEX(P27,MATCH("Work Time",$P$1,0))-8/24),TIME(0,15,0)),MROUND(INDEX(J27,MATCH("11th hr",$J$1,0))-INDEX(J27,MATCH("11th hr",$J$1,0)),TIME(0,15,0)))</f>
        <v/>
      </c>
    </row>
    <row r="28">
      <c r="B28" s="4">
        <f>K28-D28</f>
        <v/>
      </c>
      <c r="C28" s="7">
        <f>D28-TIME(,10,)</f>
        <v/>
      </c>
      <c r="D28" s="17" t="n">
        <v>0.3298611111111111</v>
      </c>
      <c r="E28" s="17" t="n">
        <v>0.4569444444444444</v>
      </c>
      <c r="F28" s="4">
        <f>SUM(E28-C28)</f>
        <v/>
      </c>
      <c r="G28" s="12">
        <f>MROUND(H28-E28,TIME(0,1,0))</f>
        <v/>
      </c>
      <c r="H28" s="17" t="n">
        <v>0.5923611111111111</v>
      </c>
      <c r="I28" s="17" t="n">
        <v>0.5993055555555555</v>
      </c>
      <c r="J28" s="7">
        <f>D28+TIME(11,,)</f>
        <v/>
      </c>
      <c r="K28" s="17" t="n">
        <v>0.8159722222222222</v>
      </c>
      <c r="L28" s="4">
        <f>K28-H28</f>
        <v/>
      </c>
      <c r="M28" s="4">
        <f>IF(G28&lt;=TIME(,30,),(E28-D28)+(K28-I28)+G28,(E28-D28)+(K28-I28))</f>
        <v/>
      </c>
      <c r="N28" s="18" t="n">
        <v>0.01388888888888889</v>
      </c>
      <c r="O28" s="18" t="n"/>
      <c r="P28" s="4">
        <f>SUM(M28:O28)</f>
        <v/>
      </c>
      <c r="Q28" s="21">
        <f>MIN(MAX(7.25/24,R28),8/24)*24</f>
        <v/>
      </c>
      <c r="R28" s="22">
        <f>MROUND(INDEX(P28,MATCH("Work Time",$P$1,0))-T28,TIME(0,15,0))</f>
        <v/>
      </c>
      <c r="S28" s="21">
        <f>SUM(T28*24,MAX(R28*24-Q28,0))</f>
        <v/>
      </c>
      <c r="T28" s="16">
        <f>IF(INDEX(J28,MATCH("11th hr",$J$1,0))&gt;INDEX(J28,MATCH("11th hr",$J$1,0)),MROUND(MAX(0,INDEX(P28,MATCH("Work Time",$P$1,0))-8/24),TIME(0,15,0)),MROUND(INDEX(J28,MATCH("11th hr",$J$1,0))-INDEX(J28,MATCH("11th hr",$J$1,0)),TIME(0,15,0)))</f>
        <v/>
      </c>
    </row>
    <row r="29">
      <c r="B29" s="4">
        <f>K29-D29</f>
        <v/>
      </c>
      <c r="C29" s="7">
        <f>D29-TIME(,10,)</f>
        <v/>
      </c>
      <c r="D29" s="17" t="n">
        <v>0.3923611111111111</v>
      </c>
      <c r="E29" s="17" t="n">
        <v>0.4895833333333333</v>
      </c>
      <c r="F29" s="4">
        <f>SUM(E29-C29)</f>
        <v/>
      </c>
      <c r="G29" s="12">
        <f>MROUND(H29-E29,TIME(0,1,0))</f>
        <v/>
      </c>
      <c r="H29" s="17" t="n">
        <v>0.6180555555555556</v>
      </c>
      <c r="I29" s="17" t="n">
        <v>0.625</v>
      </c>
      <c r="J29" s="7">
        <f>D29+TIME(11,,)</f>
        <v/>
      </c>
      <c r="K29" s="17" t="n">
        <v>0.8340277777777778</v>
      </c>
      <c r="L29" s="4">
        <f>K29-H29</f>
        <v/>
      </c>
      <c r="M29" s="4">
        <f>IF(G29&lt;=TIME(,30,),(E29-D29)+(K29-I29)+G29,(E29-D29)+(K29-I29))</f>
        <v/>
      </c>
      <c r="N29" s="18" t="n">
        <v>0.01388888888888889</v>
      </c>
      <c r="O29" s="18" t="n"/>
      <c r="P29" s="4">
        <f>SUM(M29:O29)</f>
        <v/>
      </c>
      <c r="Q29" s="21">
        <f>MIN(MAX(7.25/24,R29),8/24)*24</f>
        <v/>
      </c>
      <c r="R29" s="22">
        <f>MROUND(INDEX(P29,MATCH("Work Time",$P$1,0))-T29,TIME(0,15,0))</f>
        <v/>
      </c>
      <c r="S29" s="21">
        <f>SUM(T29*24,MAX(R29*24-Q29,0))</f>
        <v/>
      </c>
      <c r="T29" s="16">
        <f>IF(INDEX(J29,MATCH("11th hr",$J$1,0))&gt;INDEX(J29,MATCH("11th hr",$J$1,0)),MROUND(MAX(0,INDEX(P29,MATCH("Work Time",$P$1,0))-8/24),TIME(0,15,0)),MROUND(INDEX(J29,MATCH("11th hr",$J$1,0))-INDEX(J29,MATCH("11th hr",$J$1,0)),TIME(0,15,0)))</f>
        <v/>
      </c>
    </row>
    <row r="30">
      <c r="B30" s="4">
        <f>K30-D30</f>
        <v/>
      </c>
      <c r="C30" s="7">
        <f>D30-TIME(,10,)</f>
        <v/>
      </c>
      <c r="D30" s="17" t="n">
        <v>0.4618055555555556</v>
      </c>
      <c r="E30" s="17" t="n">
        <v>0.5993055555555555</v>
      </c>
      <c r="F30" s="4">
        <f>SUM(E30-C30)</f>
        <v/>
      </c>
      <c r="G30" s="12">
        <f>MROUND(H30-E30,TIME(0,1,0))</f>
        <v/>
      </c>
      <c r="H30" s="17" t="n">
        <v>0.6388888888888888</v>
      </c>
      <c r="I30" s="17" t="n">
        <v>0.6458333333333334</v>
      </c>
      <c r="J30" s="7">
        <f>D30+TIME(11,,)</f>
        <v/>
      </c>
      <c r="K30" s="17" t="n">
        <v>0.8875</v>
      </c>
      <c r="L30" s="4">
        <f>K30-H30</f>
        <v/>
      </c>
      <c r="M30" s="4">
        <f>IF(G30&lt;=TIME(,30,),(E30-D30)+(K30-I30)+G30,(E30-D30)+(K30-I30))</f>
        <v/>
      </c>
      <c r="N30" s="18" t="n">
        <v>0.01388888888888889</v>
      </c>
      <c r="O30" s="18" t="n"/>
      <c r="P30" s="4">
        <f>SUM(M30:O30)</f>
        <v/>
      </c>
      <c r="Q30" s="21">
        <f>MIN(MAX(7.25/24,R30),8/24)*24</f>
        <v/>
      </c>
      <c r="R30" s="22">
        <f>MROUND(INDEX(P30,MATCH("Work Time",$P$1,0))-T30,TIME(0,15,0))</f>
        <v/>
      </c>
      <c r="S30" s="21">
        <f>SUM(T30*24,MAX(R30*24-Q30,0))</f>
        <v/>
      </c>
      <c r="T30" s="16">
        <f>IF(INDEX(J30,MATCH("11th hr",$J$1,0))&gt;INDEX(J30,MATCH("11th hr",$J$1,0)),MROUND(MAX(0,INDEX(P30,MATCH("Work Time",$P$1,0))-8/24),TIME(0,15,0)),MROUND(INDEX(J30,MATCH("11th hr",$J$1,0))-INDEX(J30,MATCH("11th hr",$J$1,0)),TIME(0,15,0)))</f>
        <v/>
      </c>
    </row>
    <row r="31">
      <c r="B31" s="4">
        <f>K31-D31</f>
        <v/>
      </c>
      <c r="C31" s="7">
        <f>D31-TIME(,10,)</f>
        <v/>
      </c>
      <c r="D31" s="17" t="n"/>
      <c r="E31" s="17" t="n"/>
      <c r="F31" s="4">
        <f>SUM(E31-C31)</f>
        <v/>
      </c>
      <c r="G31" s="12">
        <f>MROUND(H31-E31,TIME(0,1,0))</f>
        <v/>
      </c>
      <c r="H31" s="17" t="n"/>
      <c r="I31" s="17" t="n"/>
      <c r="J31" s="7">
        <f>D31+TIME(11,,)</f>
        <v/>
      </c>
      <c r="K31" s="17" t="n"/>
      <c r="L31" s="4">
        <f>K31-H31</f>
        <v/>
      </c>
      <c r="M31" s="4">
        <f>IF(G31&lt;=TIME(,30,),(E31-D31)+(K31-I31)+G31,(E31-D31)+(K31-I31))</f>
        <v/>
      </c>
      <c r="N31" s="18" t="n"/>
      <c r="O31" s="18" t="n"/>
      <c r="P31" s="4">
        <f>SUM(M31:O31)</f>
        <v/>
      </c>
      <c r="Q31" s="21">
        <f>MIN(MAX(7.25/24,R31),8/24)*24</f>
        <v/>
      </c>
      <c r="R31" s="22">
        <f>MROUND(INDEX(P31,MATCH("Work Time",$P$1,0))-T31,TIME(0,15,0))</f>
        <v/>
      </c>
      <c r="S31" s="21">
        <f>SUM(T31*24,MAX(R31*24-Q31,0))</f>
        <v/>
      </c>
      <c r="T31" s="16">
        <f>IF(INDEX(J31,MATCH("11th hr",$J$1,0))&gt;INDEX(J31,MATCH("11th hr",$J$1,0)),MROUND(MAX(0,INDEX(P31,MATCH("Work Time",$P$1,0))-8/24),TIME(0,15,0)),MROUND(INDEX(J31,MATCH("11th hr",$J$1,0))-INDEX(J31,MATCH("11th hr",$J$1,0)),TIME(0,15,0)))</f>
        <v/>
      </c>
    </row>
    <row r="32">
      <c r="B32" s="4">
        <f>K32-D32</f>
        <v/>
      </c>
      <c r="C32" s="7">
        <f>D32-TIME(,10,)</f>
        <v/>
      </c>
      <c r="D32" s="17" t="n"/>
      <c r="E32" s="17" t="n"/>
      <c r="F32" s="4">
        <f>SUM(E32-C32)</f>
        <v/>
      </c>
      <c r="G32" s="12">
        <f>MROUND(H32-E32,TIME(0,1,0))</f>
        <v/>
      </c>
      <c r="H32" s="17" t="n"/>
      <c r="I32" s="17" t="n"/>
      <c r="J32" s="7">
        <f>D32+TIME(11,,)</f>
        <v/>
      </c>
      <c r="K32" s="17" t="n"/>
      <c r="L32" s="4">
        <f>K32-H32</f>
        <v/>
      </c>
      <c r="M32" s="4">
        <f>IF(G32&lt;=TIME(,30,),(E32-D32)+(K32-I32)+G32,(E32-D32)+(K32-I32))</f>
        <v/>
      </c>
      <c r="N32" s="18" t="n"/>
      <c r="O32" s="18" t="n"/>
      <c r="P32" s="4">
        <f>SUM(M32:O32)</f>
        <v/>
      </c>
      <c r="Q32" s="21">
        <f>MIN(MAX(7.25/24,R32),8/24)*24</f>
        <v/>
      </c>
      <c r="R32" s="22">
        <f>MROUND(INDEX(P32,MATCH("Work Time",$P$1,0))-T32,TIME(0,15,0))</f>
        <v/>
      </c>
      <c r="S32" s="21">
        <f>SUM(T32*24,MAX(R32*24-Q32,0))</f>
        <v/>
      </c>
      <c r="T32" s="16">
        <f>IF(INDEX(J32,MATCH("11th hr",$J$1,0))&gt;INDEX(J32,MATCH("11th hr",$J$1,0)),MROUND(MAX(0,INDEX(P32,MATCH("Work Time",$P$1,0))-8/24),TIME(0,15,0)),MROUND(INDEX(J32,MATCH("11th hr",$J$1,0))-INDEX(J32,MATCH("11th hr",$J$1,0)),TIME(0,15,0)))</f>
        <v/>
      </c>
    </row>
    <row r="33">
      <c r="B33" s="4">
        <f>K33-D33</f>
        <v/>
      </c>
      <c r="C33" s="7">
        <f>D33-TIME(,10,)</f>
        <v/>
      </c>
      <c r="D33" s="17" t="n"/>
      <c r="E33" s="17" t="n"/>
      <c r="F33" s="4">
        <f>SUM(E33-C33)</f>
        <v/>
      </c>
      <c r="G33" s="12">
        <f>MROUND(H33-E33,TIME(0,1,0))</f>
        <v/>
      </c>
      <c r="H33" s="17" t="n"/>
      <c r="I33" s="17" t="n"/>
      <c r="J33" s="7">
        <f>D33+TIME(11,,)</f>
        <v/>
      </c>
      <c r="K33" s="17" t="n"/>
      <c r="L33" s="4">
        <f>K33-H33</f>
        <v/>
      </c>
      <c r="M33" s="4">
        <f>IF(G33&lt;=TIME(,30,),(E33-D33)+(K33-I33)+G33,(E33-D33)+(K33-I33))</f>
        <v/>
      </c>
      <c r="N33" s="18" t="n"/>
      <c r="O33" s="18" t="n"/>
      <c r="P33" s="4">
        <f>SUM(M33:O33)</f>
        <v/>
      </c>
      <c r="Q33" s="21">
        <f>MIN(MAX(7.25/24,R33),8/24)*24</f>
        <v/>
      </c>
      <c r="R33" s="22">
        <f>MROUND(INDEX(P33,MATCH("Work Time",$P$1,0))-T33,TIME(0,15,0))</f>
        <v/>
      </c>
      <c r="S33" s="21">
        <f>SUM(T33*24,MAX(R33*24-Q33,0))</f>
        <v/>
      </c>
      <c r="T33" s="16">
        <f>IF(INDEX(J33,MATCH("11th hr",$J$1,0))&gt;INDEX(J33,MATCH("11th hr",$J$1,0)),MROUND(MAX(0,INDEX(P33,MATCH("Work Time",$P$1,0))-8/24),TIME(0,15,0)),MROUND(INDEX(J33,MATCH("11th hr",$J$1,0))-INDEX(J33,MATCH("11th hr",$J$1,0)),TIME(0,15,0)))</f>
        <v/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2022-01-20T19:36:51Z</dcterms:created>
  <dcterms:modified xsi:type="dcterms:W3CDTF">2025-09-29T21:45:26Z</dcterms:modified>
  <cp:lastModifiedBy>Transit</cp:lastModifiedBy>
</cp:coreProperties>
</file>