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0" windowWidth="15180" windowHeight="8580" tabRatio="600" firstSheet="0" activeTab="0" autoFilterDateGrouping="1"/>
  </bookViews>
  <sheets>
    <sheet name="Sheet1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3">
    <numFmt numFmtId="164" formatCode="&quot;$&quot;#,##0.00_);[Red]\(&quot;$&quot;#,##0.00\)"/>
    <numFmt numFmtId="165" formatCode="&quot;$&quot;#,##0_);[Red]\(&quot;$&quot;#,##0\)"/>
    <numFmt numFmtId="166" formatCode="_(&quot;$&quot;* #,##0_);_(&quot;$&quot;* \(#,##0\);_(&quot;$&quot;* &quot;-&quot;??_);_(@_)"/>
  </numFmts>
  <fonts count="3">
    <font>
      <name val="Arial"/>
      <sz val="10"/>
    </font>
    <font>
      <name val="Arial"/>
      <sz val="10"/>
    </font>
    <font>
      <name val="Arial"/>
      <family val="2"/>
      <color indexed="12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3">
    <xf numFmtId="0" fontId="1" fillId="0" borderId="0"/>
    <xf numFmtId="43" fontId="1" fillId="0" borderId="0"/>
    <xf numFmtId="44" fontId="1" fillId="0" borderId="0"/>
  </cellStyleXfs>
  <cellXfs count="14">
    <xf numFmtId="0" fontId="0" fillId="0" borderId="0" pivotButton="0" quotePrefix="0" xfId="0"/>
    <xf numFmtId="0" fontId="0" fillId="2" borderId="0" pivotButton="0" quotePrefix="0" xfId="0"/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43" fontId="2" fillId="3" borderId="0" pivotButton="0" quotePrefix="0" xfId="1"/>
    <xf numFmtId="9" fontId="2" fillId="3" borderId="0" pivotButton="0" quotePrefix="0" xfId="0"/>
    <xf numFmtId="166" fontId="2" fillId="3" borderId="0" pivotButton="0" quotePrefix="0" xfId="2"/>
    <xf numFmtId="166" fontId="0" fillId="0" borderId="0" pivotButton="0" quotePrefix="0" xfId="2"/>
    <xf numFmtId="0" fontId="0" fillId="0" borderId="0" pivotButton="0" quotePrefix="0" xfId="0"/>
    <xf numFmtId="166" fontId="2" fillId="3" borderId="0" pivotButton="0" quotePrefix="0" xfId="2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2"/>
  </cellXfs>
  <cellStyles count="3">
    <cellStyle name="Normal" xfId="0" builtinId="0"/>
    <cellStyle name="Comma" xfId="1" builtinId="3"/>
    <cellStyle name="Currency" xfId="2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8"/>
  <sheetViews>
    <sheetView tabSelected="1" workbookViewId="0">
      <selection activeCell="D42" sqref="D42"/>
    </sheetView>
  </sheetViews>
  <sheetFormatPr baseColWidth="8" defaultRowHeight="12.75"/>
  <cols>
    <col width="27.42578125" bestFit="1" customWidth="1" style="9" min="1" max="1"/>
    <col width="14.42578125" bestFit="1" customWidth="1" style="9" min="2" max="2"/>
    <col width="13.42578125" bestFit="1" customWidth="1" style="9" min="3" max="22"/>
  </cols>
  <sheetData>
    <row r="1"/>
    <row r="2"/>
    <row r="3"/>
    <row r="4"/>
    <row r="5">
      <c r="A5" t="inlineStr">
        <is>
          <t>15 Year</t>
        </is>
      </c>
    </row>
    <row r="6">
      <c r="B6" s="1" t="n">
        <v>2002</v>
      </c>
      <c r="C6" s="1" t="n">
        <v>2003</v>
      </c>
      <c r="D6" s="1" t="n">
        <v>2004</v>
      </c>
      <c r="E6" s="1" t="n">
        <v>2005</v>
      </c>
      <c r="F6" s="1" t="n">
        <v>2006</v>
      </c>
      <c r="G6" s="1" t="n">
        <v>2007</v>
      </c>
      <c r="H6" s="1" t="n">
        <v>2008</v>
      </c>
      <c r="I6" s="1" t="n">
        <v>2009</v>
      </c>
      <c r="J6" s="1" t="n">
        <v>2010</v>
      </c>
      <c r="K6" s="1" t="n">
        <v>2011</v>
      </c>
      <c r="L6" s="1" t="n">
        <v>2012</v>
      </c>
      <c r="M6" s="1" t="n">
        <v>2013</v>
      </c>
      <c r="N6" s="1" t="n">
        <v>2014</v>
      </c>
      <c r="O6" s="1" t="n">
        <v>2015</v>
      </c>
      <c r="P6" s="1" t="n">
        <v>2016</v>
      </c>
      <c r="Q6" s="1" t="n">
        <v>2017</v>
      </c>
    </row>
    <row r="7">
      <c r="A7" s="1" t="inlineStr">
        <is>
          <t>Price</t>
        </is>
      </c>
      <c r="B7" s="10" t="n">
        <v>5000</v>
      </c>
      <c r="C7" s="10">
        <f>B7*1.1</f>
        <v/>
      </c>
      <c r="D7" s="10">
        <f>C7*1.1</f>
        <v/>
      </c>
      <c r="E7" s="10">
        <f>D7*1.1</f>
        <v/>
      </c>
      <c r="F7" s="10">
        <f>E7*1.1</f>
        <v/>
      </c>
      <c r="G7" s="10">
        <f>F7*1.1</f>
        <v/>
      </c>
      <c r="H7" s="10">
        <f>G7*1.1</f>
        <v/>
      </c>
      <c r="I7" s="10">
        <f>H7*1.1</f>
        <v/>
      </c>
      <c r="J7" s="10">
        <f>I7*1.1</f>
        <v/>
      </c>
      <c r="K7" s="10">
        <f>J7*1.1</f>
        <v/>
      </c>
      <c r="L7" s="10">
        <f>K7*1.1</f>
        <v/>
      </c>
      <c r="M7" s="10">
        <f>L7*1.1</f>
        <v/>
      </c>
      <c r="N7" s="10">
        <f>M7*1.1</f>
        <v/>
      </c>
      <c r="O7" s="10">
        <f>N7*1.1</f>
        <v/>
      </c>
      <c r="P7" s="10">
        <f>O7*1.1</f>
        <v/>
      </c>
      <c r="Q7" s="10">
        <f>P7*1.1</f>
        <v/>
      </c>
    </row>
    <row r="8">
      <c r="A8" s="1" t="inlineStr">
        <is>
          <t>Discount Rate</t>
        </is>
      </c>
      <c r="B8" s="6" t="n">
        <v>0</v>
      </c>
      <c r="C8" s="6" t="n">
        <v>0.05</v>
      </c>
      <c r="D8" s="6" t="n">
        <v>0.05</v>
      </c>
      <c r="E8" s="6" t="n">
        <v>0.05</v>
      </c>
      <c r="F8" s="6" t="n">
        <v>0.05</v>
      </c>
      <c r="G8" s="6" t="n">
        <v>0.05</v>
      </c>
      <c r="H8" s="6" t="n">
        <v>0.05</v>
      </c>
      <c r="I8" s="6" t="n">
        <v>0.05</v>
      </c>
      <c r="J8" s="6" t="n">
        <v>0.05</v>
      </c>
      <c r="K8" s="6" t="n">
        <v>0.05</v>
      </c>
      <c r="L8" s="6" t="n">
        <v>0.05</v>
      </c>
      <c r="M8" s="6" t="n">
        <v>0.05</v>
      </c>
      <c r="N8" s="6" t="n">
        <v>0.05</v>
      </c>
      <c r="O8" s="6" t="n">
        <v>0.05</v>
      </c>
      <c r="P8" s="6" t="n">
        <v>0.05</v>
      </c>
      <c r="Q8" s="6" t="n">
        <v>0.05</v>
      </c>
    </row>
    <row r="9">
      <c r="A9" s="1" t="inlineStr">
        <is>
          <t>Discount Factor</t>
        </is>
      </c>
      <c r="B9" t="n">
        <v>1</v>
      </c>
      <c r="C9">
        <f>(1-C8)^1/1</f>
        <v/>
      </c>
      <c r="D9">
        <f>(1-D8)^2/1</f>
        <v/>
      </c>
      <c r="E9">
        <f>(1-E8)^3/1</f>
        <v/>
      </c>
      <c r="F9">
        <f>(1-F8)^4/1</f>
        <v/>
      </c>
      <c r="G9">
        <f>(1-G8)^5/1</f>
        <v/>
      </c>
      <c r="H9">
        <f>(1-H8)^6/1</f>
        <v/>
      </c>
      <c r="I9">
        <f>(1-I8)^7/1</f>
        <v/>
      </c>
      <c r="J9">
        <f>(1-J8)^8/1</f>
        <v/>
      </c>
      <c r="K9">
        <f>(1-K8)^9/1</f>
        <v/>
      </c>
      <c r="L9">
        <f>(1-L8)^10/1</f>
        <v/>
      </c>
      <c r="M9">
        <f>(1-M8)^11/1</f>
        <v/>
      </c>
      <c r="N9">
        <f>(1-N8)^12/1</f>
        <v/>
      </c>
      <c r="O9">
        <f>(1-O8)^13/1</f>
        <v/>
      </c>
      <c r="P9">
        <f>(1-P8)^14/1</f>
        <v/>
      </c>
      <c r="Q9">
        <f>(1-Q8)^15/1</f>
        <v/>
      </c>
    </row>
    <row r="10">
      <c r="A10" s="1" t="inlineStr">
        <is>
          <t xml:space="preserve">Price adjusted for time </t>
        </is>
      </c>
      <c r="B10" s="11">
        <f>NPV(B8,B7)</f>
        <v/>
      </c>
      <c r="C10" s="11">
        <f>C7*C9</f>
        <v/>
      </c>
      <c r="D10" s="11">
        <f>D7*D9</f>
        <v/>
      </c>
      <c r="E10" s="11">
        <f>E7*E9</f>
        <v/>
      </c>
      <c r="F10" s="11">
        <f>F7*F9</f>
        <v/>
      </c>
      <c r="G10" s="11">
        <f>G7*G9</f>
        <v/>
      </c>
      <c r="H10" s="11">
        <f>H7*H9</f>
        <v/>
      </c>
      <c r="I10" s="11">
        <f>I7*I9</f>
        <v/>
      </c>
      <c r="J10" s="11">
        <f>J7*J9</f>
        <v/>
      </c>
      <c r="K10" s="11">
        <f>K7*K9</f>
        <v/>
      </c>
      <c r="L10" s="11">
        <f>L7*L9</f>
        <v/>
      </c>
      <c r="M10" s="11">
        <f>M7*M9</f>
        <v/>
      </c>
      <c r="N10" s="11">
        <f>N7*N9</f>
        <v/>
      </c>
      <c r="O10" s="11">
        <f>O7*O9</f>
        <v/>
      </c>
      <c r="P10" s="11">
        <f>P7*P9</f>
        <v/>
      </c>
      <c r="Q10" s="11">
        <f>Q7*Q9</f>
        <v/>
      </c>
    </row>
    <row r="11">
      <c r="A11" s="1" t="inlineStr">
        <is>
          <t>[Person_1]</t>
        </is>
      </c>
      <c r="B11" s="5" t="n">
        <v>350</v>
      </c>
      <c r="C11" s="5" t="n">
        <v>350</v>
      </c>
      <c r="D11" s="5" t="n">
        <v>350</v>
      </c>
      <c r="E11" s="5" t="n">
        <v>350</v>
      </c>
      <c r="F11" s="5" t="n">
        <v>350</v>
      </c>
      <c r="G11" s="5" t="n">
        <v>350</v>
      </c>
      <c r="H11" s="5" t="n">
        <v>350</v>
      </c>
      <c r="I11" s="5" t="n">
        <v>350</v>
      </c>
      <c r="J11" s="5" t="n">
        <v>350</v>
      </c>
      <c r="K11" s="5" t="n">
        <v>350</v>
      </c>
      <c r="L11" s="5" t="n">
        <v>350</v>
      </c>
      <c r="M11" s="5" t="n">
        <v>350</v>
      </c>
      <c r="N11" s="5" t="n">
        <v>350</v>
      </c>
      <c r="O11" s="5" t="n">
        <v>350</v>
      </c>
      <c r="P11" s="5" t="n">
        <v>350</v>
      </c>
      <c r="Q11" s="5" t="n">
        <v>350</v>
      </c>
    </row>
    <row r="12">
      <c r="A12" s="1" t="inlineStr">
        <is>
          <t>Price per year adjusted for time</t>
        </is>
      </c>
      <c r="B12" s="11">
        <f>B11*B10</f>
        <v/>
      </c>
      <c r="C12" s="11">
        <f>C11*C10</f>
        <v/>
      </c>
      <c r="D12" s="11">
        <f>D11*D10</f>
        <v/>
      </c>
      <c r="E12" s="11">
        <f>E11*E10</f>
        <v/>
      </c>
      <c r="F12" s="11">
        <f>F11*F10</f>
        <v/>
      </c>
      <c r="G12" s="11">
        <f>G11*G10</f>
        <v/>
      </c>
      <c r="H12" s="11">
        <f>H11*H10</f>
        <v/>
      </c>
      <c r="I12" s="11">
        <f>I11*I10</f>
        <v/>
      </c>
      <c r="J12" s="11">
        <f>J11*J10</f>
        <v/>
      </c>
      <c r="K12" s="11">
        <f>K11*K10</f>
        <v/>
      </c>
      <c r="L12" s="11">
        <f>L11*L10</f>
        <v/>
      </c>
      <c r="M12" s="11">
        <f>M11*M10</f>
        <v/>
      </c>
      <c r="N12" s="11">
        <f>N11*N10</f>
        <v/>
      </c>
      <c r="O12" s="11">
        <f>O11*O10</f>
        <v/>
      </c>
      <c r="P12" s="11">
        <f>P11*P10</f>
        <v/>
      </c>
      <c r="Q12" s="11">
        <f>Q11*Q10</f>
        <v/>
      </c>
    </row>
    <row r="13"/>
    <row r="14">
      <c r="A14" s="1" t="inlineStr">
        <is>
          <t>NPV</t>
        </is>
      </c>
      <c r="B14" s="12">
        <f>SUM(B12:Q12)</f>
        <v/>
      </c>
    </row>
    <row r="15">
      <c r="A15" s="1" t="inlineStr">
        <is>
          <t>Regulatory risk</t>
        </is>
      </c>
      <c r="B15" s="3" t="n">
        <v>0.35</v>
      </c>
    </row>
    <row r="16">
      <c r="A16" s="1" t="inlineStr">
        <is>
          <t>Final price</t>
        </is>
      </c>
      <c r="B16" s="12">
        <f>B14*(1+B15)</f>
        <v/>
      </c>
    </row>
    <row r="17"/>
    <row r="18">
      <c r="B18" s="13">
        <f>B16/B19</f>
        <v/>
      </c>
    </row>
    <row r="19">
      <c r="B19" s="13">
        <f>SUM(B11:Q11)</f>
        <v/>
      </c>
    </row>
    <row r="20">
      <c r="B20" s="13" t="n"/>
    </row>
    <row r="21" ht="19.5" customHeight="1" s="9">
      <c r="A21" t="inlineStr">
        <is>
          <t>20 Year</t>
        </is>
      </c>
    </row>
    <row r="22">
      <c r="B22" s="1" t="n">
        <v>2002</v>
      </c>
      <c r="C22" s="1" t="n">
        <v>2003</v>
      </c>
      <c r="D22" s="1" t="n">
        <v>2004</v>
      </c>
      <c r="E22" s="1" t="n">
        <v>2005</v>
      </c>
      <c r="F22" s="1" t="n">
        <v>2006</v>
      </c>
      <c r="G22" s="1" t="n">
        <v>2007</v>
      </c>
      <c r="H22" s="1" t="n">
        <v>2008</v>
      </c>
      <c r="I22" s="1" t="n">
        <v>2009</v>
      </c>
      <c r="J22" s="1" t="n">
        <v>2010</v>
      </c>
      <c r="K22" s="1" t="n">
        <v>2011</v>
      </c>
      <c r="L22" s="1" t="n">
        <v>2012</v>
      </c>
      <c r="M22" s="1" t="n">
        <v>2013</v>
      </c>
      <c r="N22" s="1" t="n">
        <v>2014</v>
      </c>
      <c r="O22" s="1" t="n">
        <v>2015</v>
      </c>
      <c r="P22" s="1" t="n">
        <v>2016</v>
      </c>
      <c r="Q22" s="1" t="n">
        <v>2017</v>
      </c>
      <c r="R22" s="1" t="n">
        <v>2018</v>
      </c>
      <c r="S22" s="1" t="n">
        <v>2019</v>
      </c>
      <c r="T22" s="1" t="n">
        <v>2020</v>
      </c>
      <c r="U22" s="1" t="n">
        <v>2021</v>
      </c>
      <c r="V22" s="1" t="n">
        <v>2022</v>
      </c>
    </row>
    <row r="23">
      <c r="A23" s="1" t="inlineStr">
        <is>
          <t>Purchase Price</t>
        </is>
      </c>
      <c r="B23" s="10" t="n">
        <v>4200</v>
      </c>
      <c r="C23" s="10">
        <f>B23*1.1</f>
        <v/>
      </c>
      <c r="D23" s="10">
        <f>C23*1.1</f>
        <v/>
      </c>
      <c r="E23" s="10">
        <f>D23*1.1</f>
        <v/>
      </c>
      <c r="F23" s="10">
        <f>E23*1.1</f>
        <v/>
      </c>
      <c r="G23" s="10">
        <f>F23*1.1</f>
        <v/>
      </c>
      <c r="H23" s="10">
        <f>G23*1.1</f>
        <v/>
      </c>
      <c r="I23" s="10">
        <f>H23*1.1</f>
        <v/>
      </c>
      <c r="J23" s="10">
        <f>I23*1.1</f>
        <v/>
      </c>
      <c r="K23" s="10">
        <f>J23*1.1</f>
        <v/>
      </c>
      <c r="L23" s="10">
        <f>K23*1.1</f>
        <v/>
      </c>
      <c r="M23" s="10">
        <f>L23*1.1</f>
        <v/>
      </c>
      <c r="N23" s="10">
        <f>M23*1.1</f>
        <v/>
      </c>
      <c r="O23" s="10">
        <f>N23*1.1</f>
        <v/>
      </c>
      <c r="P23" s="10">
        <f>O23*1.1</f>
        <v/>
      </c>
      <c r="Q23" s="10">
        <f>P23*1.1</f>
        <v/>
      </c>
      <c r="R23" s="10">
        <f>Q23*1.1</f>
        <v/>
      </c>
      <c r="S23" s="10">
        <f>R23*1.1</f>
        <v/>
      </c>
      <c r="T23" s="10">
        <f>S23*1.1</f>
        <v/>
      </c>
      <c r="U23" s="10">
        <f>T23*1.1</f>
        <v/>
      </c>
      <c r="V23" s="10">
        <f>U23*1.1</f>
        <v/>
      </c>
    </row>
    <row r="24">
      <c r="A24" s="1" t="inlineStr">
        <is>
          <t>Discount Rate</t>
        </is>
      </c>
      <c r="B24" s="6" t="n">
        <v>0</v>
      </c>
      <c r="C24" s="6" t="n">
        <v>0.05</v>
      </c>
      <c r="D24" s="6" t="n">
        <v>0.05</v>
      </c>
      <c r="E24" s="6" t="n">
        <v>0.05</v>
      </c>
      <c r="F24" s="6" t="n">
        <v>0.05</v>
      </c>
      <c r="G24" s="6" t="n">
        <v>0.05</v>
      </c>
      <c r="H24" s="6" t="n">
        <v>0.05</v>
      </c>
      <c r="I24" s="6" t="n">
        <v>0.05</v>
      </c>
      <c r="J24" s="6" t="n">
        <v>0.05</v>
      </c>
      <c r="K24" s="6" t="n">
        <v>0.05</v>
      </c>
      <c r="L24" s="6" t="n">
        <v>0.05</v>
      </c>
      <c r="M24" s="6" t="n">
        <v>0.05</v>
      </c>
      <c r="N24" s="6" t="n">
        <v>0.05</v>
      </c>
      <c r="O24" s="6" t="n">
        <v>0.05</v>
      </c>
      <c r="P24" s="6" t="n">
        <v>0.05</v>
      </c>
      <c r="Q24" s="6" t="n">
        <v>0.05</v>
      </c>
      <c r="R24" s="6" t="n">
        <v>0.05</v>
      </c>
      <c r="S24" s="6" t="n">
        <v>0.05</v>
      </c>
      <c r="T24" s="6" t="n">
        <v>0.05</v>
      </c>
      <c r="U24" s="6" t="n">
        <v>0.05</v>
      </c>
      <c r="V24" s="6" t="n">
        <v>0.05</v>
      </c>
    </row>
    <row r="25">
      <c r="A25" s="1" t="inlineStr">
        <is>
          <t>Discount Factor</t>
        </is>
      </c>
      <c r="B25" t="n">
        <v>1</v>
      </c>
      <c r="C25">
        <f>(1-C24)^1/1</f>
        <v/>
      </c>
      <c r="D25">
        <f>(1-D24)^2/1</f>
        <v/>
      </c>
      <c r="E25">
        <f>(1-E24)^3/1</f>
        <v/>
      </c>
      <c r="F25">
        <f>(1-F24)^4/1</f>
        <v/>
      </c>
      <c r="G25">
        <f>(1-G24)^5/1</f>
        <v/>
      </c>
      <c r="H25">
        <f>(1-H24)^6/1</f>
        <v/>
      </c>
      <c r="I25">
        <f>(1-I24)^7/1</f>
        <v/>
      </c>
      <c r="J25">
        <f>(1-J24)^8/1</f>
        <v/>
      </c>
      <c r="K25">
        <f>(1-K24)^9/1</f>
        <v/>
      </c>
      <c r="L25">
        <f>(1-L24)^10/1</f>
        <v/>
      </c>
      <c r="M25">
        <f>(1-M24)^11/1</f>
        <v/>
      </c>
      <c r="N25">
        <f>(1-N24)^12/1</f>
        <v/>
      </c>
      <c r="O25">
        <f>(1-O24)^13/1</f>
        <v/>
      </c>
      <c r="P25">
        <f>(1-P24)^14/1</f>
        <v/>
      </c>
      <c r="Q25">
        <f>(1-Q24)^15/1</f>
        <v/>
      </c>
      <c r="R25">
        <f>(1-R24)^15/1</f>
        <v/>
      </c>
      <c r="S25">
        <f>(1-S24)^15/1</f>
        <v/>
      </c>
      <c r="T25">
        <f>(1-T24)^15/1</f>
        <v/>
      </c>
      <c r="U25">
        <f>(1-U24)^15/1</f>
        <v/>
      </c>
      <c r="V25">
        <f>(1-V24)^15/1</f>
        <v/>
      </c>
    </row>
    <row r="26">
      <c r="A26" s="1" t="inlineStr">
        <is>
          <t xml:space="preserve">Price adjusted for time </t>
        </is>
      </c>
      <c r="B26" s="11">
        <f>NPV(B24,B23)</f>
        <v/>
      </c>
      <c r="C26" s="11">
        <f>C23*C25</f>
        <v/>
      </c>
      <c r="D26" s="11">
        <f>D23*D25</f>
        <v/>
      </c>
      <c r="E26" s="11">
        <f>E23*E25</f>
        <v/>
      </c>
      <c r="F26" s="11">
        <f>F23*F25</f>
        <v/>
      </c>
      <c r="G26" s="11">
        <f>G23*G25</f>
        <v/>
      </c>
      <c r="H26" s="11">
        <f>H23*H25</f>
        <v/>
      </c>
      <c r="I26" s="11">
        <f>I23*I25</f>
        <v/>
      </c>
      <c r="J26" s="11">
        <f>J23*J25</f>
        <v/>
      </c>
      <c r="K26" s="11">
        <f>K23*K25</f>
        <v/>
      </c>
      <c r="L26" s="11">
        <f>L23*L25</f>
        <v/>
      </c>
      <c r="M26" s="11">
        <f>M23*M25</f>
        <v/>
      </c>
      <c r="N26" s="11">
        <f>N23*N25</f>
        <v/>
      </c>
      <c r="O26" s="11">
        <f>O23*O25</f>
        <v/>
      </c>
      <c r="P26" s="11">
        <f>P23*P25</f>
        <v/>
      </c>
      <c r="Q26" s="11">
        <f>Q23*Q25</f>
        <v/>
      </c>
      <c r="R26" s="11">
        <f>R23*R25</f>
        <v/>
      </c>
      <c r="S26" s="11">
        <f>S23*S25</f>
        <v/>
      </c>
      <c r="T26" s="11">
        <f>T23*T25</f>
        <v/>
      </c>
      <c r="U26" s="11">
        <f>U23*U25</f>
        <v/>
      </c>
      <c r="V26" s="11">
        <f>V23*V25</f>
        <v/>
      </c>
    </row>
    <row r="27">
      <c r="A27" s="1" t="inlineStr">
        <is>
          <t>[Person_1]</t>
        </is>
      </c>
      <c r="B27" s="5" t="n">
        <v>350</v>
      </c>
      <c r="C27" s="5" t="n">
        <v>350</v>
      </c>
      <c r="D27" s="5" t="n">
        <v>350</v>
      </c>
      <c r="E27" s="5" t="n">
        <v>350</v>
      </c>
      <c r="F27" s="5" t="n">
        <v>350</v>
      </c>
      <c r="G27" s="5" t="n">
        <v>350</v>
      </c>
      <c r="H27" s="5" t="n">
        <v>350</v>
      </c>
      <c r="I27" s="5" t="n">
        <v>350</v>
      </c>
      <c r="J27" s="5" t="n">
        <v>350</v>
      </c>
      <c r="K27" s="5" t="n">
        <v>350</v>
      </c>
      <c r="L27" s="5" t="n">
        <v>350</v>
      </c>
      <c r="M27" s="5" t="n">
        <v>350</v>
      </c>
      <c r="N27" s="5" t="n">
        <v>350</v>
      </c>
      <c r="O27" s="5" t="n">
        <v>350</v>
      </c>
      <c r="P27" s="5" t="n">
        <v>350</v>
      </c>
      <c r="Q27" s="5" t="n">
        <v>350</v>
      </c>
      <c r="R27" s="5" t="n">
        <v>351</v>
      </c>
      <c r="S27" s="5" t="n">
        <v>352</v>
      </c>
      <c r="T27" s="5" t="n">
        <v>353</v>
      </c>
      <c r="U27" s="5" t="n">
        <v>354</v>
      </c>
      <c r="V27" s="5" t="n">
        <v>355</v>
      </c>
    </row>
    <row r="28">
      <c r="A28" s="1" t="inlineStr">
        <is>
          <t>Price per year adjusted for time</t>
        </is>
      </c>
      <c r="B28" s="11">
        <f>B27*B26</f>
        <v/>
      </c>
      <c r="C28" s="11">
        <f>C27*C26</f>
        <v/>
      </c>
      <c r="D28" s="11">
        <f>D27*D26</f>
        <v/>
      </c>
      <c r="E28" s="11">
        <f>E27*E26</f>
        <v/>
      </c>
      <c r="F28" s="11">
        <f>F27*F26</f>
        <v/>
      </c>
      <c r="G28" s="11">
        <f>G27*G26</f>
        <v/>
      </c>
      <c r="H28" s="11">
        <f>H27*H26</f>
        <v/>
      </c>
      <c r="I28" s="11">
        <f>I27*I26</f>
        <v/>
      </c>
      <c r="J28" s="11">
        <f>J27*J26</f>
        <v/>
      </c>
      <c r="K28" s="11">
        <f>K27*K26</f>
        <v/>
      </c>
      <c r="L28" s="11">
        <f>L27*L26</f>
        <v/>
      </c>
      <c r="M28" s="11">
        <f>M27*M26</f>
        <v/>
      </c>
      <c r="N28" s="11">
        <f>N27*N26</f>
        <v/>
      </c>
      <c r="O28" s="11">
        <f>O27*O26</f>
        <v/>
      </c>
      <c r="P28" s="11">
        <f>P27*P26</f>
        <v/>
      </c>
      <c r="Q28" s="11">
        <f>Q27*Q26</f>
        <v/>
      </c>
      <c r="R28" s="11">
        <f>R27*R26</f>
        <v/>
      </c>
      <c r="S28" s="11">
        <f>S27*S26</f>
        <v/>
      </c>
      <c r="T28" s="11">
        <f>T27*T26</f>
        <v/>
      </c>
      <c r="U28" s="11">
        <f>U27*U26</f>
        <v/>
      </c>
      <c r="V28" s="11">
        <f>V27*V26</f>
        <v/>
      </c>
    </row>
    <row r="29"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</row>
    <row r="30">
      <c r="A30" s="1" t="inlineStr">
        <is>
          <t>NPV</t>
        </is>
      </c>
      <c r="B30" s="11">
        <f>NPV(0.1,B28:V28)</f>
        <v/>
      </c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11" t="n"/>
    </row>
    <row r="31"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11" t="n"/>
    </row>
    <row r="32"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  <c r="T32" s="11" t="n"/>
      <c r="U32" s="11" t="n"/>
      <c r="V32" s="11" t="n"/>
    </row>
    <row r="33"/>
    <row r="34">
      <c r="B34" s="1" t="n">
        <v>2002</v>
      </c>
      <c r="C34" s="1" t="n">
        <v>2003</v>
      </c>
      <c r="D34" s="1" t="n">
        <v>2004</v>
      </c>
      <c r="E34" s="1" t="n">
        <v>2005</v>
      </c>
      <c r="F34" s="1" t="n">
        <v>2006</v>
      </c>
      <c r="G34" s="1" t="n">
        <v>2007</v>
      </c>
      <c r="H34" s="1" t="n">
        <v>2008</v>
      </c>
      <c r="I34" s="1" t="n">
        <v>2009</v>
      </c>
      <c r="J34" s="1" t="n">
        <v>2010</v>
      </c>
      <c r="K34" s="1" t="n">
        <v>2011</v>
      </c>
      <c r="L34" s="1" t="n">
        <v>2012</v>
      </c>
      <c r="M34" s="1" t="n">
        <v>2013</v>
      </c>
      <c r="N34" s="1" t="n">
        <v>2014</v>
      </c>
      <c r="O34" s="1" t="n">
        <v>2015</v>
      </c>
      <c r="P34" s="1" t="n">
        <v>2016</v>
      </c>
      <c r="Q34" s="1" t="n">
        <v>2017</v>
      </c>
      <c r="R34" s="1" t="n">
        <v>2018</v>
      </c>
      <c r="S34" s="1" t="n">
        <v>2019</v>
      </c>
      <c r="T34" s="1" t="n">
        <v>2020</v>
      </c>
      <c r="U34" s="1" t="n">
        <v>2021</v>
      </c>
      <c r="V34" s="1" t="n">
        <v>2022</v>
      </c>
    </row>
    <row r="35">
      <c r="A35" s="1" t="inlineStr">
        <is>
          <t>Sale Price</t>
        </is>
      </c>
      <c r="B35" s="10" t="n">
        <v>5000</v>
      </c>
      <c r="C35" s="10">
        <f>B35*1.1</f>
        <v/>
      </c>
      <c r="D35" s="10">
        <f>C35*1.1</f>
        <v/>
      </c>
      <c r="E35" s="10">
        <f>D35*1.1</f>
        <v/>
      </c>
      <c r="F35" s="10">
        <f>E35*1.1</f>
        <v/>
      </c>
      <c r="G35" s="10">
        <f>F35*1.1</f>
        <v/>
      </c>
      <c r="H35" s="10">
        <f>G35*1.1</f>
        <v/>
      </c>
      <c r="I35" s="10">
        <f>H35*1.1</f>
        <v/>
      </c>
      <c r="J35" s="10">
        <f>I35*1.1</f>
        <v/>
      </c>
      <c r="K35" s="10">
        <f>J35*1.1</f>
        <v/>
      </c>
      <c r="L35" s="10">
        <f>K35*1.1</f>
        <v/>
      </c>
      <c r="M35" s="10">
        <f>L35*1.1</f>
        <v/>
      </c>
      <c r="N35" s="10">
        <f>M35*1.1</f>
        <v/>
      </c>
      <c r="O35" s="10">
        <f>N35*1.1</f>
        <v/>
      </c>
      <c r="P35" s="10">
        <f>O35*1.1</f>
        <v/>
      </c>
      <c r="Q35" s="10">
        <f>P35*1.1</f>
        <v/>
      </c>
      <c r="R35" s="10">
        <f>Q35*1.1</f>
        <v/>
      </c>
      <c r="S35" s="10">
        <f>R35*1.1</f>
        <v/>
      </c>
      <c r="T35" s="10">
        <f>S35*1.1</f>
        <v/>
      </c>
      <c r="U35" s="10">
        <f>T35*1.1</f>
        <v/>
      </c>
      <c r="V35" s="10">
        <f>U35*1.1</f>
        <v/>
      </c>
    </row>
    <row r="36">
      <c r="A36" s="1" t="inlineStr">
        <is>
          <t>Discount Rate</t>
        </is>
      </c>
      <c r="B36" s="6" t="n">
        <v>0</v>
      </c>
      <c r="C36" s="6" t="n">
        <v>0.05</v>
      </c>
      <c r="D36" s="6" t="n">
        <v>0.05</v>
      </c>
      <c r="E36" s="6" t="n">
        <v>0.05</v>
      </c>
      <c r="F36" s="6" t="n">
        <v>0.05</v>
      </c>
      <c r="G36" s="6" t="n">
        <v>0.05</v>
      </c>
      <c r="H36" s="6" t="n">
        <v>0.05</v>
      </c>
      <c r="I36" s="6" t="n">
        <v>0.05</v>
      </c>
      <c r="J36" s="6" t="n">
        <v>0.05</v>
      </c>
      <c r="K36" s="6" t="n">
        <v>0.05</v>
      </c>
      <c r="L36" s="6" t="n">
        <v>0.05</v>
      </c>
      <c r="M36" s="6" t="n">
        <v>0.05</v>
      </c>
      <c r="N36" s="6" t="n">
        <v>0.05</v>
      </c>
      <c r="O36" s="6" t="n">
        <v>0.05</v>
      </c>
      <c r="P36" s="6" t="n">
        <v>0.05</v>
      </c>
      <c r="Q36" s="6" t="n">
        <v>0.05</v>
      </c>
      <c r="R36" s="6" t="n">
        <v>0.05</v>
      </c>
      <c r="S36" s="6" t="n">
        <v>0.05</v>
      </c>
      <c r="T36" s="6" t="n">
        <v>0.05</v>
      </c>
      <c r="U36" s="6" t="n">
        <v>0.05</v>
      </c>
      <c r="V36" s="6" t="n">
        <v>0.05</v>
      </c>
    </row>
    <row r="37">
      <c r="A37" s="1" t="inlineStr">
        <is>
          <t>Discount Factor</t>
        </is>
      </c>
      <c r="B37" t="n">
        <v>1</v>
      </c>
      <c r="C37">
        <f>(1-C36)^1/1</f>
        <v/>
      </c>
      <c r="D37">
        <f>(1-D36)^2/1</f>
        <v/>
      </c>
      <c r="E37">
        <f>(1-E36)^3/1</f>
        <v/>
      </c>
      <c r="F37">
        <f>(1-F36)^4/1</f>
        <v/>
      </c>
      <c r="G37">
        <f>(1-G36)^5/1</f>
        <v/>
      </c>
      <c r="H37">
        <f>(1-H36)^6/1</f>
        <v/>
      </c>
      <c r="I37">
        <f>(1-I36)^7/1</f>
        <v/>
      </c>
      <c r="J37">
        <f>(1-J36)^8/1</f>
        <v/>
      </c>
      <c r="K37">
        <f>(1-K36)^9/1</f>
        <v/>
      </c>
      <c r="L37">
        <f>(1-L36)^10/1</f>
        <v/>
      </c>
      <c r="M37">
        <f>(1-M36)^11/1</f>
        <v/>
      </c>
      <c r="N37">
        <f>(1-N36)^12/1</f>
        <v/>
      </c>
      <c r="O37">
        <f>(1-O36)^13/1</f>
        <v/>
      </c>
      <c r="P37">
        <f>(1-P36)^14/1</f>
        <v/>
      </c>
      <c r="Q37">
        <f>(1-Q36)^15/1</f>
        <v/>
      </c>
      <c r="R37">
        <f>(1-R36)^15/1</f>
        <v/>
      </c>
      <c r="S37">
        <f>(1-S36)^15/1</f>
        <v/>
      </c>
      <c r="T37">
        <f>(1-T36)^15/1</f>
        <v/>
      </c>
      <c r="U37">
        <f>(1-U36)^15/1</f>
        <v/>
      </c>
      <c r="V37">
        <f>(1-V36)^15/1</f>
        <v/>
      </c>
    </row>
    <row r="38">
      <c r="A38" s="1" t="inlineStr">
        <is>
          <t xml:space="preserve">Price adjusted for time </t>
        </is>
      </c>
      <c r="B38" s="11">
        <f>NPV(B36,B35)</f>
        <v/>
      </c>
      <c r="C38" s="11">
        <f>C35*C37</f>
        <v/>
      </c>
      <c r="D38" s="11">
        <f>D35*D37</f>
        <v/>
      </c>
      <c r="E38" s="11">
        <f>E35*E37</f>
        <v/>
      </c>
      <c r="F38" s="11">
        <f>F35*F37</f>
        <v/>
      </c>
      <c r="G38" s="11">
        <f>G35*G37</f>
        <v/>
      </c>
      <c r="H38" s="11">
        <f>H35*H37</f>
        <v/>
      </c>
      <c r="I38" s="11">
        <f>I35*I37</f>
        <v/>
      </c>
      <c r="J38" s="11">
        <f>J35*J37</f>
        <v/>
      </c>
      <c r="K38" s="11">
        <f>K35*K37</f>
        <v/>
      </c>
      <c r="L38" s="11">
        <f>L35*L37</f>
        <v/>
      </c>
      <c r="M38" s="11">
        <f>M35*M37</f>
        <v/>
      </c>
      <c r="N38" s="11">
        <f>N35*N37</f>
        <v/>
      </c>
      <c r="O38" s="11">
        <f>O35*O37</f>
        <v/>
      </c>
      <c r="P38" s="11">
        <f>P35*P37</f>
        <v/>
      </c>
      <c r="Q38" s="11">
        <f>Q35*Q37</f>
        <v/>
      </c>
      <c r="R38" s="11">
        <f>R35*R37</f>
        <v/>
      </c>
      <c r="S38" s="11">
        <f>S35*S37</f>
        <v/>
      </c>
      <c r="T38" s="11">
        <f>T35*T37</f>
        <v/>
      </c>
      <c r="U38" s="11">
        <f>U35*U37</f>
        <v/>
      </c>
      <c r="V38" s="11">
        <f>V35*V37</f>
        <v/>
      </c>
    </row>
    <row r="39">
      <c r="A39" s="1" t="inlineStr">
        <is>
          <t>[Person_1]</t>
        </is>
      </c>
      <c r="B39" s="5" t="n">
        <v>350</v>
      </c>
      <c r="C39" s="5" t="n">
        <v>350</v>
      </c>
      <c r="D39" s="5" t="n">
        <v>350</v>
      </c>
      <c r="E39" s="5" t="n">
        <v>350</v>
      </c>
      <c r="F39" s="5" t="n">
        <v>350</v>
      </c>
      <c r="G39" s="5" t="n">
        <v>350</v>
      </c>
      <c r="H39" s="5" t="n">
        <v>350</v>
      </c>
      <c r="I39" s="5" t="n">
        <v>350</v>
      </c>
      <c r="J39" s="5" t="n">
        <v>350</v>
      </c>
      <c r="K39" s="5" t="n">
        <v>350</v>
      </c>
      <c r="L39" s="5" t="n">
        <v>350</v>
      </c>
      <c r="M39" s="5" t="n">
        <v>350</v>
      </c>
      <c r="N39" s="5" t="n">
        <v>350</v>
      </c>
      <c r="O39" s="5" t="n">
        <v>350</v>
      </c>
      <c r="P39" s="5" t="n">
        <v>350</v>
      </c>
      <c r="Q39" s="5" t="n">
        <v>350</v>
      </c>
      <c r="R39" s="5" t="n">
        <v>351</v>
      </c>
      <c r="S39" s="5" t="n">
        <v>352</v>
      </c>
      <c r="T39" s="5" t="n">
        <v>353</v>
      </c>
      <c r="U39" s="5" t="n">
        <v>354</v>
      </c>
      <c r="V39" s="5" t="n">
        <v>355</v>
      </c>
    </row>
    <row r="40">
      <c r="A40" s="1" t="inlineStr">
        <is>
          <t>Price per year adjusted for time</t>
        </is>
      </c>
      <c r="B40" s="11">
        <f>B39*B38</f>
        <v/>
      </c>
      <c r="C40" s="11">
        <f>C39*C38</f>
        <v/>
      </c>
      <c r="D40" s="11">
        <f>D39*D38</f>
        <v/>
      </c>
      <c r="E40" s="11">
        <f>E39*E38</f>
        <v/>
      </c>
      <c r="F40" s="11">
        <f>F39*F38</f>
        <v/>
      </c>
      <c r="G40" s="11">
        <f>G39*G38</f>
        <v/>
      </c>
      <c r="H40" s="11">
        <f>H39*H38</f>
        <v/>
      </c>
      <c r="I40" s="11">
        <f>I39*I38</f>
        <v/>
      </c>
      <c r="J40" s="11">
        <f>J39*J38</f>
        <v/>
      </c>
      <c r="K40" s="11">
        <f>K39*K38</f>
        <v/>
      </c>
      <c r="L40" s="11">
        <f>L39*L38</f>
        <v/>
      </c>
      <c r="M40" s="11">
        <f>M39*M38</f>
        <v/>
      </c>
      <c r="N40" s="11">
        <f>N39*N38</f>
        <v/>
      </c>
      <c r="O40" s="11">
        <f>O39*O38</f>
        <v/>
      </c>
      <c r="P40" s="11">
        <f>P39*P38</f>
        <v/>
      </c>
      <c r="Q40" s="11">
        <f>Q39*Q38</f>
        <v/>
      </c>
      <c r="R40" s="11">
        <f>R39*R38</f>
        <v/>
      </c>
      <c r="S40" s="11">
        <f>S39*S38</f>
        <v/>
      </c>
      <c r="T40" s="11">
        <f>T39*T38</f>
        <v/>
      </c>
      <c r="U40" s="11">
        <f>U39*U38</f>
        <v/>
      </c>
      <c r="V40" s="11">
        <f>V39*V38</f>
        <v/>
      </c>
    </row>
    <row r="41"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 t="n"/>
      <c r="Q41" s="11" t="n"/>
      <c r="R41" s="11" t="n"/>
      <c r="S41" s="11" t="n"/>
      <c r="T41" s="11" t="n"/>
      <c r="U41" s="11" t="n"/>
      <c r="V41" s="11" t="n"/>
    </row>
    <row r="42"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1" t="n"/>
      <c r="R42" s="11" t="n"/>
      <c r="S42" s="11" t="n"/>
      <c r="T42" s="11" t="n"/>
      <c r="U42" s="11" t="n"/>
      <c r="V42" s="11" t="n"/>
    </row>
    <row r="43">
      <c r="A43" s="1" t="inlineStr">
        <is>
          <t>NPV</t>
        </is>
      </c>
      <c r="B43" s="12">
        <f>NPV(0.1,B40:V40)</f>
        <v/>
      </c>
    </row>
    <row r="44">
      <c r="A44" s="1" t="inlineStr">
        <is>
          <t>P/L</t>
        </is>
      </c>
      <c r="B44" s="11">
        <f>B43-B30</f>
        <v/>
      </c>
    </row>
    <row r="45"/>
    <row r="46"/>
    <row r="47">
      <c r="B47" s="13">
        <f>B43/B48</f>
        <v/>
      </c>
    </row>
    <row r="48">
      <c r="B48" s="13">
        <f>SUM(B27:V27)</f>
        <v/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mtaylor5</dc:creator>
  <dcterms:created xsi:type="dcterms:W3CDTF">2001-09-06T19:07:02Z</dcterms:created>
  <dcterms:modified xsi:type="dcterms:W3CDTF">2025-09-29T21:51:39Z</dcterms:modified>
  <cp:lastModifiedBy>Felienne</cp:lastModifiedBy>
</cp:coreProperties>
</file>