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40" yWindow="45" windowWidth="20115" windowHeight="7995" tabRatio="600" firstSheet="1" activeTab="2" autoFilterDateGrouping="1"/>
  </bookViews>
  <sheets>
    <sheet name="2.5 oz. ID Millennium" sheetId="1" state="visible" r:id="rId1"/>
    <sheet name="Explanation" sheetId="2" state="visible" r:id="rId2"/>
    <sheet name="2.7 ounce ID Moment" sheetId="3" state="visible" r:id="rId3"/>
  </sheets>
  <definedNames/>
  <calcPr calcId="125725" fullCalcOnLoad="1"/>
</workbook>
</file>

<file path=xl/styles.xml><?xml version="1.0" encoding="utf-8"?>
<styleSheet xmlns="http://schemas.openxmlformats.org/spreadsheetml/2006/main">
  <numFmts count="2">
    <numFmt numFmtId="164" formatCode="&quot;$&quot;#,##0.00"/>
    <numFmt numFmtId="165" formatCode="&quot;$&quot;#,##0.00_);[Red]\(&quot;$&quot;#,##0.00\)"/>
  </numFmts>
  <fonts count="8">
    <font>
      <name val="Calibri"/>
      <family val="2"/>
      <color theme="1"/>
      <sz val="11"/>
      <scheme val="minor"/>
    </font>
    <font>
      <name val="Calibri"/>
      <family val="2"/>
      <b val="1"/>
      <color rgb="FFFF0000"/>
      <sz val="11"/>
      <scheme val="minor"/>
    </font>
    <font>
      <name val="Calibri"/>
      <family val="2"/>
      <color theme="1"/>
      <sz val="11"/>
      <scheme val="minor"/>
    </font>
    <font>
      <name val="Calibri"/>
      <family val="2"/>
      <b val="1"/>
      <color theme="1"/>
      <sz val="11"/>
      <scheme val="minor"/>
    </font>
    <font>
      <name val="Calibri"/>
      <family val="2"/>
      <color rgb="FF00B0F0"/>
      <sz val="11"/>
      <scheme val="minor"/>
    </font>
    <font>
      <name val="Calibri"/>
      <family val="2"/>
      <sz val="11"/>
      <scheme val="minor"/>
    </font>
    <font>
      <name val="Calibri"/>
      <family val="2"/>
      <b val="1"/>
      <sz val="11"/>
      <scheme val="minor"/>
    </font>
    <font>
      <name val="Calibri"/>
      <family val="2"/>
      <color rgb="FF0070C0"/>
      <sz val="11"/>
      <scheme val="minor"/>
    </font>
  </fonts>
  <fills count="3">
    <fill>
      <patternFill/>
    </fill>
    <fill>
      <patternFill patternType="gray125"/>
    </fill>
    <fill>
      <patternFill patternType="solid">
        <fgColor rgb="FF00B0F0"/>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s>
  <cellStyleXfs count="3">
    <xf numFmtId="0" fontId="2" fillId="0" borderId="0"/>
    <xf numFmtId="44" fontId="2" fillId="0" borderId="0"/>
    <xf numFmtId="9" fontId="2" fillId="0" borderId="0"/>
  </cellStyleXfs>
  <cellXfs count="76">
    <xf numFmtId="0" fontId="0" fillId="0" borderId="0" pivotButton="0" quotePrefix="0" xfId="0"/>
    <xf numFmtId="0" fontId="0" fillId="0" borderId="0" pivotButton="0" quotePrefix="0" xfId="0"/>
    <xf numFmtId="0" fontId="0" fillId="0" borderId="0" pivotButton="0" quotePrefix="0" xfId="0"/>
    <xf numFmtId="0" fontId="0" fillId="0" borderId="0" pivotButton="0" quotePrefix="0" xfId="0"/>
    <xf numFmtId="0" fontId="0" fillId="0" borderId="2" pivotButton="0" quotePrefix="0" xfId="0"/>
    <xf numFmtId="0" fontId="0" fillId="0" borderId="3" pivotButton="0" quotePrefix="0" xfId="0"/>
    <xf numFmtId="2" fontId="0" fillId="0" borderId="0" pivotButton="0" quotePrefix="0" xfId="0"/>
    <xf numFmtId="2" fontId="0" fillId="0" borderId="5" pivotButton="0" quotePrefix="0" xfId="0"/>
    <xf numFmtId="164" fontId="0" fillId="0" borderId="0" pivotButton="0" quotePrefix="0" xfId="0"/>
    <xf numFmtId="0" fontId="0" fillId="0" borderId="7" pivotButton="0" quotePrefix="0" xfId="0"/>
    <xf numFmtId="0" fontId="0" fillId="0" borderId="8" pivotButton="0" quotePrefix="0" xfId="0"/>
    <xf numFmtId="0" fontId="0" fillId="0" borderId="0" applyAlignment="1" pivotButton="0" quotePrefix="0" xfId="0">
      <alignment horizontal="center"/>
    </xf>
    <xf numFmtId="0" fontId="0" fillId="0" borderId="0" pivotButton="0" quotePrefix="0" xfId="0"/>
    <xf numFmtId="165" fontId="0" fillId="0" borderId="0" pivotButton="0" quotePrefix="0" xfId="0"/>
    <xf numFmtId="0" fontId="0" fillId="2" borderId="9" pivotButton="0" quotePrefix="0" xfId="0"/>
    <xf numFmtId="0" fontId="0" fillId="2" borderId="10" pivotButton="0" quotePrefix="0" xfId="0"/>
    <xf numFmtId="0" fontId="0" fillId="2" borderId="11" pivotButton="0" quotePrefix="0" xfId="0"/>
    <xf numFmtId="164" fontId="0" fillId="0" borderId="0" pivotButton="0" quotePrefix="0" xfId="1"/>
    <xf numFmtId="0" fontId="0" fillId="0" borderId="4" pivotButton="0" quotePrefix="0" xfId="0"/>
    <xf numFmtId="0" fontId="4" fillId="2" borderId="10" pivotButton="0" quotePrefix="0" xfId="0"/>
    <xf numFmtId="0" fontId="4" fillId="2" borderId="9" pivotButton="0" quotePrefix="0" xfId="0"/>
    <xf numFmtId="0" fontId="4" fillId="2" borderId="11" pivotButton="0" quotePrefix="0" xfId="0"/>
    <xf numFmtId="0" fontId="4" fillId="0" borderId="0" pivotButton="0" quotePrefix="0" xfId="0"/>
    <xf numFmtId="0" fontId="4" fillId="0" borderId="5" pivotButton="0" quotePrefix="0" xfId="0"/>
    <xf numFmtId="0" fontId="3" fillId="0" borderId="1" pivotButton="0" quotePrefix="0" xfId="0"/>
    <xf numFmtId="0" fontId="6" fillId="0" borderId="4" pivotButton="0" quotePrefix="0" xfId="0"/>
    <xf numFmtId="0" fontId="5" fillId="0" borderId="4" pivotButton="0" quotePrefix="0" xfId="0"/>
    <xf numFmtId="0" fontId="5" fillId="0" borderId="0" pivotButton="0" quotePrefix="0" xfId="0"/>
    <xf numFmtId="0" fontId="1" fillId="2" borderId="10" pivotButton="0" quotePrefix="0" xfId="0"/>
    <xf numFmtId="0" fontId="1" fillId="2" borderId="9" pivotButton="0" quotePrefix="0" xfId="0"/>
    <xf numFmtId="0" fontId="1" fillId="0" borderId="0" pivotButton="0" quotePrefix="0" xfId="0"/>
    <xf numFmtId="0" fontId="0" fillId="0" borderId="0" pivotButton="0" quotePrefix="0" xfId="0"/>
    <xf numFmtId="0" fontId="0" fillId="0" borderId="5" pivotButton="0" quotePrefix="0" xfId="0"/>
    <xf numFmtId="0" fontId="0" fillId="0" borderId="0" pivotButton="0" quotePrefix="0" xfId="0"/>
    <xf numFmtId="0" fontId="0" fillId="2" borderId="1" pivotButton="0" quotePrefix="0" xfId="0"/>
    <xf numFmtId="0" fontId="0" fillId="2" borderId="2" pivotButton="0" quotePrefix="0" xfId="0"/>
    <xf numFmtId="165" fontId="0" fillId="2" borderId="2" pivotButton="0" quotePrefix="0" xfId="0"/>
    <xf numFmtId="0" fontId="0" fillId="2" borderId="3" pivotButton="0" quotePrefix="0" xfId="0"/>
    <xf numFmtId="0" fontId="0" fillId="0" borderId="2" pivotButton="0" quotePrefix="0" xfId="0"/>
    <xf numFmtId="165" fontId="0" fillId="0" borderId="2" pivotButton="0" quotePrefix="0" xfId="0"/>
    <xf numFmtId="0" fontId="0" fillId="0" borderId="3" pivotButton="0" quotePrefix="0" xfId="0"/>
    <xf numFmtId="165" fontId="0" fillId="0" borderId="0" pivotButton="0" quotePrefix="0" xfId="0"/>
    <xf numFmtId="0" fontId="3" fillId="0" borderId="4" pivotButton="0" quotePrefix="0" xfId="0"/>
    <xf numFmtId="0" fontId="3" fillId="0" borderId="0" pivotButton="0" quotePrefix="0" xfId="0"/>
    <xf numFmtId="0" fontId="3" fillId="0" borderId="5" pivotButton="0" quotePrefix="0" xfId="0"/>
    <xf numFmtId="0" fontId="0" fillId="0" borderId="4" pivotButton="0" quotePrefix="0" xfId="0"/>
    <xf numFmtId="0" fontId="0" fillId="0" borderId="0" pivotButton="0" quotePrefix="0" xfId="0"/>
    <xf numFmtId="0" fontId="0" fillId="0" borderId="5" pivotButton="0" quotePrefix="0" xfId="0"/>
    <xf numFmtId="0" fontId="0" fillId="0" borderId="4" pivotButton="0" quotePrefix="0" xfId="0"/>
    <xf numFmtId="0" fontId="0" fillId="0" borderId="0" pivotButton="0" quotePrefix="0" xfId="0"/>
    <xf numFmtId="0" fontId="0" fillId="0" borderId="5" pivotButton="0" quotePrefix="0" xfId="0"/>
    <xf numFmtId="9" fontId="0" fillId="0" borderId="0" pivotButton="0" quotePrefix="0" xfId="2"/>
    <xf numFmtId="0" fontId="3" fillId="0" borderId="1" pivotButton="0" quotePrefix="0" xfId="0"/>
    <xf numFmtId="0" fontId="0" fillId="0" borderId="6" pivotButton="0" quotePrefix="0" xfId="0"/>
    <xf numFmtId="164" fontId="0" fillId="0" borderId="0" pivotButton="0" quotePrefix="0" xfId="1"/>
    <xf numFmtId="164" fontId="0" fillId="0" borderId="7" pivotButton="0" quotePrefix="0" xfId="1"/>
    <xf numFmtId="164" fontId="0" fillId="0" borderId="5" pivotButton="0" quotePrefix="0" xfId="1"/>
    <xf numFmtId="164" fontId="0" fillId="0" borderId="5" pivotButton="0" quotePrefix="0" xfId="0"/>
    <xf numFmtId="2" fontId="0" fillId="0" borderId="0" pivotButton="0" quotePrefix="0" xfId="0"/>
    <xf numFmtId="164" fontId="0" fillId="0" borderId="0" pivotButton="0" quotePrefix="0" xfId="0"/>
    <xf numFmtId="0" fontId="0" fillId="0" borderId="0" applyAlignment="1" pivotButton="0" quotePrefix="0" xfId="0">
      <alignment wrapText="1"/>
    </xf>
    <xf numFmtId="0" fontId="7" fillId="0" borderId="12" pivotButton="0" quotePrefix="0" xfId="0"/>
    <xf numFmtId="164" fontId="7" fillId="0" borderId="13" pivotButton="0" quotePrefix="0" xfId="0"/>
    <xf numFmtId="0" fontId="7" fillId="0" borderId="14" pivotButton="0" quotePrefix="0" xfId="0"/>
    <xf numFmtId="2" fontId="7" fillId="0" borderId="15" pivotButton="0" quotePrefix="0" xfId="0"/>
    <xf numFmtId="164" fontId="0" fillId="0" borderId="4" pivotButton="0" quotePrefix="0" xfId="0"/>
    <xf numFmtId="2" fontId="7" fillId="0" borderId="15" pivotButton="0" quotePrefix="0" xfId="0"/>
    <xf numFmtId="0" fontId="7" fillId="0" borderId="14" pivotButton="0" quotePrefix="0" xfId="0"/>
    <xf numFmtId="2" fontId="0" fillId="0" borderId="0" pivotButton="0" quotePrefix="0" xfId="0"/>
    <xf numFmtId="0" fontId="0" fillId="0" borderId="4" pivotButton="0" quotePrefix="0" xfId="0"/>
    <xf numFmtId="0" fontId="0" fillId="0" borderId="0" pivotButton="0" quotePrefix="0" xfId="0"/>
    <xf numFmtId="0" fontId="0" fillId="0" borderId="5" pivotButton="0" quotePrefix="0" xfId="0"/>
    <xf numFmtId="0" fontId="0" fillId="0" borderId="16" pivotButton="0" quotePrefix="0" xfId="0"/>
    <xf numFmtId="165" fontId="0" fillId="0" borderId="0" pivotButton="0" quotePrefix="0" xfId="0"/>
    <xf numFmtId="165" fontId="0" fillId="2" borderId="2" pivotButton="0" quotePrefix="0" xfId="0"/>
    <xf numFmtId="165" fontId="0" fillId="0" borderId="2" pivotButton="0" quotePrefix="0" xfId="0"/>
  </cellXfs>
  <cellStyles count="3">
    <cellStyle name="Normal" xfId="0" builtinId="0"/>
    <cellStyle name="Currency" xfId="1" builtinId="4"/>
    <cellStyle name="Percent" xfId="2" builtinId="5"/>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ables/table1.xml><?xml version="1.0" encoding="utf-8"?>
<table xmlns="http://schemas.openxmlformats.org/spreadsheetml/2006/main" id="1" name="Table1" displayName="Table1" ref="A1:B206" headerRowCount="1">
  <autoFilter ref="A1:B206"/>
  <tableColumns count="2">
    <tableColumn id="1" name="Column1" totalsRowLabel="Total"/>
    <tableColumn id="2" name="Column2" totalsRowFunction="coun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I109"/>
  <sheetViews>
    <sheetView zoomScale="65" zoomScaleNormal="65" workbookViewId="0">
      <selection activeCell="B6" sqref="B6"/>
    </sheetView>
  </sheetViews>
  <sheetFormatPr baseColWidth="8" defaultRowHeight="15"/>
  <cols>
    <col width="53.5703125" bestFit="1" customWidth="1" style="70" min="1" max="1"/>
    <col width="21" bestFit="1" customWidth="1" style="70" min="2" max="2"/>
    <col width="30.28515625" bestFit="1" customWidth="1" style="70" min="3" max="3"/>
    <col width="24.85546875" bestFit="1" customWidth="1" style="70" min="4" max="4"/>
    <col width="20.28515625" bestFit="1" customWidth="1" style="70" min="6" max="6"/>
  </cols>
  <sheetData>
    <row r="1">
      <c r="A1" s="52" t="inlineStr">
        <is>
          <t>Cost Model</t>
        </is>
      </c>
      <c r="B1" s="38" t="n"/>
      <c r="C1" s="38" t="n"/>
      <c r="D1" s="40" t="n"/>
    </row>
    <row r="2">
      <c r="A2" s="72" t="inlineStr">
        <is>
          <t>If Westridge wants to make 'x' amount of 2.5 oz. bottle of ID Millenium, how long will it take and how much will it cost?</t>
        </is>
      </c>
      <c r="D2" s="71" t="n"/>
    </row>
    <row r="3" s="70">
      <c r="A3" s="19" t="n"/>
      <c r="B3" s="20" t="n"/>
      <c r="C3" s="20" t="n"/>
      <c r="D3" s="21" t="n"/>
    </row>
    <row r="4" s="70">
      <c r="A4" s="25" t="inlineStr">
        <is>
          <t>Input</t>
        </is>
      </c>
      <c r="B4" s="22" t="n"/>
      <c r="C4" s="22" t="n"/>
      <c r="D4" s="23" t="n"/>
    </row>
    <row r="5">
      <c r="A5" s="26" t="inlineStr">
        <is>
          <t>Batch size (number of bottles)</t>
        </is>
      </c>
      <c r="B5" s="27" t="n">
        <v>240</v>
      </c>
      <c r="D5" s="71" t="n"/>
    </row>
    <row r="6" s="70">
      <c r="A6" s="28" t="n"/>
      <c r="B6" s="29" t="n"/>
      <c r="C6" s="14" t="n"/>
      <c r="D6" s="16" t="n"/>
    </row>
    <row r="7" s="70">
      <c r="A7" s="25" t="inlineStr">
        <is>
          <t>Output</t>
        </is>
      </c>
      <c r="B7" s="30" t="n"/>
      <c r="D7" s="71" t="n"/>
    </row>
    <row r="8">
      <c r="A8" s="69" t="inlineStr">
        <is>
          <t>Number of cases required</t>
        </is>
      </c>
      <c r="B8">
        <f>CEILING(B5/'2.5 oz. ID Millennium'!C94,1)</f>
        <v/>
      </c>
      <c r="D8" s="71" t="n"/>
    </row>
    <row r="9" s="70">
      <c r="A9" s="69" t="n"/>
      <c r="D9" s="71" t="n"/>
    </row>
    <row r="10" s="70">
      <c r="A10" t="inlineStr">
        <is>
          <t>Overhead cost</t>
        </is>
      </c>
      <c r="B10" s="59">
        <f>B65/30/24*D19</f>
        <v/>
      </c>
      <c r="D10" s="71" t="n"/>
    </row>
    <row r="11" s="70">
      <c r="A11" t="inlineStr">
        <is>
          <t>Raw material cost</t>
        </is>
      </c>
      <c r="B11" s="59">
        <f>B8*B66</f>
        <v/>
      </c>
      <c r="D11" s="71" t="n"/>
    </row>
    <row r="12" ht="15.75" customHeight="1" s="70" thickBot="1">
      <c r="A12" t="inlineStr">
        <is>
          <t>Labor cost</t>
        </is>
      </c>
      <c r="B12" s="59">
        <f>D19*B67*B68</f>
        <v/>
      </c>
      <c r="D12" s="71" t="n"/>
      <c r="F12" s="59" t="n"/>
    </row>
    <row r="13" ht="15.75" customHeight="1" s="70" thickBot="1">
      <c r="A13" s="61" t="inlineStr">
        <is>
          <t>Total Cost</t>
        </is>
      </c>
      <c r="B13" s="62">
        <f>SUM(B10:B12)</f>
        <v/>
      </c>
      <c r="D13" s="71" t="n"/>
    </row>
    <row r="14" s="70">
      <c r="D14" s="71" t="n"/>
    </row>
    <row r="15" s="70">
      <c r="A15" s="69" t="inlineStr">
        <is>
          <t>Revenue ($)</t>
        </is>
      </c>
      <c r="B15" s="59">
        <f>B5*C93</f>
        <v/>
      </c>
      <c r="D15" s="71" t="n"/>
    </row>
    <row r="16">
      <c r="A16" s="69" t="inlineStr">
        <is>
          <t>Profit ($)</t>
        </is>
      </c>
      <c r="B16" s="73">
        <f>B15-B13</f>
        <v/>
      </c>
      <c r="D16" s="71" t="n"/>
    </row>
    <row r="17" ht="15.75" customHeight="1" s="70" thickBot="1">
      <c r="A17" s="69" t="n"/>
      <c r="D17" s="71" t="n"/>
    </row>
    <row r="18" s="70">
      <c r="A18" s="69" t="n"/>
      <c r="B18" t="inlineStr">
        <is>
          <t>Seconds per batch</t>
        </is>
      </c>
      <c r="C18" t="inlineStr">
        <is>
          <t>Minutes per batch</t>
        </is>
      </c>
      <c r="D18" s="67" t="inlineStr">
        <is>
          <t>Hours per batch</t>
        </is>
      </c>
    </row>
    <row r="19" ht="15.75" customHeight="1" s="70" thickBot="1">
      <c r="A19" s="69" t="inlineStr">
        <is>
          <t>Time to complete (sec, min, hour)</t>
        </is>
      </c>
      <c r="B19" s="68">
        <f>D84+B5*(B86+B87+B88+B85+B89+B91)+B8*C90</f>
        <v/>
      </c>
      <c r="C19" s="68">
        <f>B19/60</f>
        <v/>
      </c>
      <c r="D19" s="66">
        <f>C19/60</f>
        <v/>
      </c>
      <c r="I19" t="inlineStr">
        <is>
          <t> </t>
        </is>
      </c>
    </row>
    <row r="20">
      <c r="A20" s="69" t="n"/>
      <c r="D20" s="71" t="inlineStr">
        <is>
          <t>plus overnight leak test</t>
        </is>
      </c>
    </row>
    <row r="21" s="70">
      <c r="A21" s="15" t="n"/>
      <c r="B21" s="14" t="n"/>
      <c r="C21" s="14" t="n"/>
      <c r="D21" s="16" t="n"/>
    </row>
    <row r="22" s="70">
      <c r="A22" s="42" t="inlineStr">
        <is>
          <t>Additional Output</t>
        </is>
      </c>
      <c r="B22" s="43" t="n"/>
      <c r="C22" s="43" t="n"/>
      <c r="D22" s="44" t="n"/>
    </row>
    <row r="23" s="70">
      <c r="A23" s="69" t="inlineStr">
        <is>
          <t>Cost per individual step</t>
        </is>
      </c>
      <c r="D23" s="71" t="n"/>
    </row>
    <row r="24" s="70">
      <c r="A24" s="69" t="n"/>
      <c r="D24" s="71" t="n"/>
    </row>
    <row r="25" s="70">
      <c r="A25" s="69" t="n"/>
      <c r="B25" t="inlineStr">
        <is>
          <t>Seconds per batch</t>
        </is>
      </c>
      <c r="C25" t="inlineStr">
        <is>
          <t>Minutes per batch</t>
        </is>
      </c>
      <c r="D25" s="71" t="inlineStr">
        <is>
          <t>Hours per batch</t>
        </is>
      </c>
    </row>
    <row r="26" s="70">
      <c r="A26" s="69" t="inlineStr">
        <is>
          <t>Set up cost ($)</t>
        </is>
      </c>
      <c r="B26" s="59">
        <f>B27*B67*D28</f>
        <v/>
      </c>
      <c r="D26" s="71" t="n"/>
    </row>
    <row r="27" s="70">
      <c r="A27" s="69" t="inlineStr">
        <is>
          <t>Number of operators</t>
        </is>
      </c>
      <c r="B27" t="n">
        <v>4</v>
      </c>
      <c r="D27" s="71" t="n"/>
      <c r="G27" t="inlineStr">
        <is>
          <t> </t>
        </is>
      </c>
    </row>
    <row r="28" s="70">
      <c r="A28" s="69" t="inlineStr">
        <is>
          <t>Time to set up (sec, min, hour)</t>
        </is>
      </c>
      <c r="B28">
        <f>D84</f>
        <v/>
      </c>
      <c r="C28">
        <f>B28/60</f>
        <v/>
      </c>
      <c r="D28" s="7">
        <f>C28/60</f>
        <v/>
      </c>
      <c r="E28" s="68" t="n"/>
    </row>
    <row r="29" s="70">
      <c r="A29" s="69" t="n"/>
      <c r="D29" s="7" t="n"/>
    </row>
    <row r="30" s="70">
      <c r="A30" s="69" t="inlineStr">
        <is>
          <t>Cost to label ($)</t>
        </is>
      </c>
      <c r="B30" s="59">
        <f>B31*B67*D32+B5*(B103+B104)</f>
        <v/>
      </c>
      <c r="D30" s="7" t="n"/>
    </row>
    <row r="31" s="70">
      <c r="A31" s="69" t="inlineStr">
        <is>
          <t>Number of operators</t>
        </is>
      </c>
      <c r="B31" t="n">
        <v>2</v>
      </c>
      <c r="D31" s="7" t="n"/>
    </row>
    <row r="32" s="70">
      <c r="A32" s="69" t="inlineStr">
        <is>
          <t>Time to label (sec, min, hour)</t>
        </is>
      </c>
      <c r="B32" s="68">
        <f>B5*B85</f>
        <v/>
      </c>
      <c r="C32" s="68">
        <f>B32/60</f>
        <v/>
      </c>
      <c r="D32" s="7">
        <f>C32/60</f>
        <v/>
      </c>
    </row>
    <row r="33" s="70">
      <c r="A33" s="69" t="n"/>
      <c r="D33" s="7" t="n"/>
    </row>
    <row r="34" s="70">
      <c r="A34" s="69" t="inlineStr">
        <is>
          <t>Cost to fill ($)</t>
        </is>
      </c>
      <c r="B34" s="59">
        <f>B35*B67*D36+B5*(B107+B105)</f>
        <v/>
      </c>
      <c r="D34" s="71" t="n"/>
    </row>
    <row r="35" s="70">
      <c r="A35" s="69" t="inlineStr">
        <is>
          <t>Number of operators</t>
        </is>
      </c>
      <c r="B35" t="n">
        <v>1</v>
      </c>
      <c r="D35" s="71" t="n"/>
    </row>
    <row r="36" s="70">
      <c r="A36" s="69" t="inlineStr">
        <is>
          <t>Time to fill (sec, min, hour)</t>
        </is>
      </c>
      <c r="B36" s="68">
        <f>B5*B86</f>
        <v/>
      </c>
      <c r="C36" s="68">
        <f>B36/60</f>
        <v/>
      </c>
      <c r="D36" s="7">
        <f>C36/60</f>
        <v/>
      </c>
    </row>
    <row r="37">
      <c r="A37" s="69" t="n"/>
      <c r="D37" s="71" t="n"/>
    </row>
    <row r="38" s="70">
      <c r="A38" s="69" t="inlineStr">
        <is>
          <t>Cost to cap ($)</t>
        </is>
      </c>
      <c r="B38" s="59">
        <f>B39*B67*D40+B5*B108</f>
        <v/>
      </c>
      <c r="D38" s="71" t="n"/>
    </row>
    <row r="39" s="70">
      <c r="A39" s="69" t="inlineStr">
        <is>
          <t>Number of operators</t>
        </is>
      </c>
      <c r="B39" t="n">
        <v>2</v>
      </c>
      <c r="D39" s="71" t="n"/>
    </row>
    <row r="40" s="70">
      <c r="A40" s="69" t="inlineStr">
        <is>
          <t>Time to cap (sec, min, hour)</t>
        </is>
      </c>
      <c r="B40" s="68">
        <f>B87*B5</f>
        <v/>
      </c>
      <c r="C40" s="68">
        <f>B40/60</f>
        <v/>
      </c>
      <c r="D40" s="7">
        <f>C40/60</f>
        <v/>
      </c>
    </row>
    <row r="41" s="70">
      <c r="A41" s="69" t="n"/>
      <c r="B41" s="68" t="n"/>
      <c r="C41" s="68" t="n"/>
      <c r="D41" s="7" t="n"/>
    </row>
    <row r="42" s="70">
      <c r="A42" s="69" t="inlineStr">
        <is>
          <t>Cost to wait ($)</t>
        </is>
      </c>
      <c r="B42" s="59">
        <f>B43*D44*B67</f>
        <v/>
      </c>
      <c r="C42" s="68" t="n"/>
      <c r="D42" s="7" t="n"/>
    </row>
    <row r="43" s="70">
      <c r="A43" s="69" t="inlineStr">
        <is>
          <t>number of operators</t>
        </is>
      </c>
      <c r="B43" t="n">
        <v>1</v>
      </c>
      <c r="D43" s="71" t="n"/>
    </row>
    <row r="44" s="70">
      <c r="A44" s="69" t="inlineStr">
        <is>
          <t>time to wait</t>
        </is>
      </c>
      <c r="B44">
        <f>B5*B91</f>
        <v/>
      </c>
      <c r="C44">
        <f>B44/60</f>
        <v/>
      </c>
      <c r="D44" s="7">
        <f>C44/60</f>
        <v/>
      </c>
    </row>
    <row r="45" s="70">
      <c r="A45" s="69" t="n"/>
      <c r="B45" s="68" t="n"/>
      <c r="C45" s="68" t="n"/>
      <c r="D45" s="7" t="n"/>
    </row>
    <row r="46" s="70">
      <c r="A46" s="69" t="inlineStr">
        <is>
          <t>Cost to uncap ($)</t>
        </is>
      </c>
      <c r="B46" s="54">
        <f>B47*B67*D48</f>
        <v/>
      </c>
      <c r="C46" s="68" t="n"/>
      <c r="D46" s="7" t="n"/>
    </row>
    <row r="47" s="70">
      <c r="A47" s="69" t="inlineStr">
        <is>
          <t>Number of operators</t>
        </is>
      </c>
      <c r="B47" t="n">
        <v>1</v>
      </c>
      <c r="C47" s="68" t="n"/>
      <c r="D47" s="7" t="n"/>
      <c r="I47" s="68" t="n"/>
    </row>
    <row r="48" s="70">
      <c r="A48" s="69" t="inlineStr">
        <is>
          <t>Time to uncap (sec, min, hour)</t>
        </is>
      </c>
      <c r="B48" s="68">
        <f>B5*B88</f>
        <v/>
      </c>
      <c r="C48" s="68">
        <f>B48/60</f>
        <v/>
      </c>
      <c r="D48" s="7">
        <f>C48/60</f>
        <v/>
      </c>
    </row>
    <row r="49" s="70">
      <c r="A49" s="69" t="n"/>
      <c r="B49" s="68" t="n"/>
      <c r="C49" s="68" t="n"/>
      <c r="D49" s="7" t="n"/>
    </row>
    <row r="50" s="70">
      <c r="A50" s="69" t="inlineStr">
        <is>
          <t>Cost to recap ($)</t>
        </is>
      </c>
      <c r="B50" s="59">
        <f>B51*B67*D52+B5*B106</f>
        <v/>
      </c>
      <c r="C50" s="68" t="n"/>
      <c r="D50" s="7" t="n"/>
    </row>
    <row r="51" s="70">
      <c r="A51" s="69" t="inlineStr">
        <is>
          <t>Number of operators</t>
        </is>
      </c>
      <c r="B51" t="n">
        <v>2</v>
      </c>
      <c r="C51" s="68" t="n"/>
      <c r="D51" s="7" t="n"/>
    </row>
    <row r="52" s="70">
      <c r="A52" s="69" t="inlineStr">
        <is>
          <t>Time to recap (sec, min, hour)</t>
        </is>
      </c>
      <c r="B52" s="68">
        <f>B5*B89</f>
        <v/>
      </c>
      <c r="C52" s="68">
        <f>B52/60</f>
        <v/>
      </c>
      <c r="D52" s="7">
        <f>C52/60</f>
        <v/>
      </c>
    </row>
    <row r="53" s="70">
      <c r="A53" s="69" t="n"/>
      <c r="B53" s="68" t="n"/>
      <c r="C53" s="68" t="n"/>
      <c r="D53" s="7" t="n"/>
    </row>
    <row r="54" s="70">
      <c r="A54" s="69" t="inlineStr">
        <is>
          <t>Cost to box ($)</t>
        </is>
      </c>
      <c r="B54" s="54">
        <f>B55*B67*D56+B8*B109</f>
        <v/>
      </c>
      <c r="C54" s="68" t="n"/>
      <c r="D54" s="7" t="n"/>
    </row>
    <row r="55" s="70">
      <c r="A55" s="69" t="inlineStr">
        <is>
          <t>Number of operators</t>
        </is>
      </c>
      <c r="B55" t="n">
        <v>1</v>
      </c>
      <c r="C55" s="68" t="n"/>
      <c r="D55" s="7" t="n"/>
    </row>
    <row r="56" s="70">
      <c r="A56" s="69" t="inlineStr">
        <is>
          <t>Time to box (sec, min, hour)</t>
        </is>
      </c>
      <c r="B56">
        <f>B8*C90</f>
        <v/>
      </c>
      <c r="C56">
        <f>B56/60</f>
        <v/>
      </c>
      <c r="D56" s="7">
        <f>C56/60</f>
        <v/>
      </c>
    </row>
    <row r="57" s="70">
      <c r="A57" s="69" t="n"/>
      <c r="D57" s="7" t="n"/>
    </row>
    <row r="58" s="70">
      <c r="A58" s="69" t="inlineStr">
        <is>
          <t>Total cost ($)</t>
        </is>
      </c>
      <c r="B58" s="59">
        <f>B26+B34+B38+B46+B50+B54</f>
        <v/>
      </c>
      <c r="C58" s="59" t="n"/>
      <c r="D58" s="57" t="n"/>
    </row>
    <row r="59" s="70">
      <c r="A59" s="69" t="inlineStr">
        <is>
          <t>Total time (hours)</t>
        </is>
      </c>
      <c r="B59" s="68">
        <f>D56+D52+D48+D44+D40+D36+D32+D28</f>
        <v/>
      </c>
      <c r="C59" s="71" t="inlineStr">
        <is>
          <t>plus overnight leak test</t>
        </is>
      </c>
      <c r="D59" s="71" t="n"/>
    </row>
    <row r="60" s="70">
      <c r="A60" s="69" t="n"/>
      <c r="D60" s="71" t="n"/>
    </row>
    <row r="61" s="70">
      <c r="A61" s="34" t="n"/>
      <c r="B61" s="35" t="n"/>
      <c r="C61" s="74" t="n"/>
      <c r="D61" s="37" t="n"/>
    </row>
    <row r="62" s="70">
      <c r="A62" s="52" t="inlineStr">
        <is>
          <t>Variable Values</t>
        </is>
      </c>
      <c r="B62" s="38" t="n"/>
      <c r="C62" s="75" t="n"/>
      <c r="D62" s="40" t="n"/>
    </row>
    <row r="63" s="70">
      <c r="A63" s="69" t="n"/>
      <c r="C63" s="73" t="n"/>
      <c r="D63" s="71" t="n"/>
    </row>
    <row r="64" s="70">
      <c r="A64" s="69" t="inlineStr">
        <is>
          <t>Factors included in cost model:</t>
        </is>
      </c>
      <c r="C64" t="inlineStr">
        <is>
          <t>Sq. Feet</t>
        </is>
      </c>
      <c r="D64" s="71" t="inlineStr">
        <is>
          <t>Rate</t>
        </is>
      </c>
    </row>
    <row r="65" s="70">
      <c r="A65" s="69" t="inlineStr">
        <is>
          <t>overhead (rent per month)</t>
        </is>
      </c>
      <c r="B65" s="59">
        <f>C65*D65</f>
        <v/>
      </c>
      <c r="C65" t="n">
        <v>1500</v>
      </c>
      <c r="D65" s="56" t="n">
        <v>155</v>
      </c>
      <c r="F65" s="59" t="n"/>
    </row>
    <row r="66">
      <c r="A66" s="69" t="inlineStr">
        <is>
          <t>cost of raw materials per case</t>
        </is>
      </c>
      <c r="B66" s="59">
        <f>SUM(B103:B108)*24+B109</f>
        <v/>
      </c>
      <c r="D66" s="71" t="n"/>
    </row>
    <row r="67">
      <c r="A67" s="69" t="inlineStr">
        <is>
          <t>Average hourly wage (including taxes and benefits)</t>
        </is>
      </c>
      <c r="B67" s="59" t="n">
        <v>10.52</v>
      </c>
      <c r="D67" s="71" t="n"/>
    </row>
    <row r="68">
      <c r="A68" s="69" t="inlineStr">
        <is>
          <t>Average employees working on 2.5 oz ID Millennium</t>
        </is>
      </c>
      <c r="B68" s="68" t="n">
        <v>4</v>
      </c>
      <c r="D68" s="71" t="n"/>
    </row>
    <row r="69" s="70">
      <c r="A69" s="69" t="inlineStr">
        <is>
          <t>Allowance</t>
        </is>
      </c>
      <c r="B69" s="51" t="n">
        <v>0.1</v>
      </c>
      <c r="D69" s="71" t="n"/>
    </row>
    <row r="70" s="70">
      <c r="A70" s="69" t="n"/>
      <c r="B70" s="51" t="n"/>
      <c r="D70" s="71" t="n"/>
    </row>
    <row r="71" s="70">
      <c r="A71" s="69" t="inlineStr">
        <is>
          <t>Time per step</t>
        </is>
      </c>
      <c r="B71" s="51" t="n"/>
      <c r="D71" s="71" t="n"/>
    </row>
    <row r="72">
      <c r="A72" s="69" t="n"/>
      <c r="B72" t="inlineStr">
        <is>
          <t>Seconds per bottle</t>
        </is>
      </c>
      <c r="C72" s="11" t="inlineStr">
        <is>
          <t>Seconds per case (24 bottles)</t>
        </is>
      </c>
      <c r="D72" s="71" t="inlineStr">
        <is>
          <t>Fixed Time (sec)</t>
        </is>
      </c>
    </row>
    <row r="73">
      <c r="A73" s="69" t="inlineStr">
        <is>
          <t>Set up time  (sec)</t>
        </is>
      </c>
      <c r="C73" s="11" t="n"/>
      <c r="D73" s="71">
        <f>IF(B5=0,0,20*60)</f>
        <v/>
      </c>
    </row>
    <row r="74">
      <c r="A74" s="69" t="inlineStr">
        <is>
          <t>Time to label  (sec)</t>
        </is>
      </c>
      <c r="B74" s="68">
        <f>60/B96</f>
        <v/>
      </c>
      <c r="C74" s="68">
        <f>B74*$C$94</f>
        <v/>
      </c>
      <c r="D74" s="71" t="n"/>
    </row>
    <row r="75">
      <c r="A75" s="69" t="inlineStr">
        <is>
          <t>Time to fill  (sec)</t>
        </is>
      </c>
      <c r="B75" s="68">
        <f>60/B97</f>
        <v/>
      </c>
      <c r="C75" s="68">
        <f>B75*$C$94</f>
        <v/>
      </c>
      <c r="D75" s="71" t="n"/>
    </row>
    <row r="76">
      <c r="A76" s="69" t="inlineStr">
        <is>
          <t>Time to cap  (sec)</t>
        </is>
      </c>
      <c r="B76" s="68">
        <f>60/B98</f>
        <v/>
      </c>
      <c r="C76" s="68">
        <f>B76*$C$94</f>
        <v/>
      </c>
      <c r="D76" s="71" t="n"/>
    </row>
    <row r="77">
      <c r="A77" s="69" t="inlineStr">
        <is>
          <t>Time to uncap  (sec)</t>
        </is>
      </c>
      <c r="B77" s="68">
        <f>60/B99</f>
        <v/>
      </c>
      <c r="C77" s="68">
        <f>B77*$C$94</f>
        <v/>
      </c>
      <c r="D77" s="71" t="n"/>
    </row>
    <row r="78">
      <c r="A78" s="69" t="inlineStr">
        <is>
          <t>Time to recap  (sec)</t>
        </is>
      </c>
      <c r="B78" s="68">
        <f>B76</f>
        <v/>
      </c>
      <c r="C78" s="68">
        <f>B78*$C$94</f>
        <v/>
      </c>
      <c r="D78" s="71" t="n"/>
    </row>
    <row r="79">
      <c r="A79" s="69" t="inlineStr">
        <is>
          <t>Time to box a case  (sec)</t>
        </is>
      </c>
      <c r="B79" s="68" t="inlineStr">
        <is>
          <t>N/A</t>
        </is>
      </c>
      <c r="C79">
        <f>60/B100</f>
        <v/>
      </c>
      <c r="D79" s="71" t="n"/>
    </row>
    <row r="80">
      <c r="A80" s="69" t="inlineStr">
        <is>
          <t>Wait time on conveyer  (sec)</t>
        </is>
      </c>
      <c r="B80" t="n">
        <v>5</v>
      </c>
      <c r="C80">
        <f>B80*C94</f>
        <v/>
      </c>
      <c r="D80" s="71" t="n"/>
    </row>
    <row r="81">
      <c r="A81" s="69" t="n"/>
      <c r="C81" s="11" t="n"/>
      <c r="D81" s="71" t="n"/>
    </row>
    <row r="82" s="70">
      <c r="A82" s="69" t="inlineStr">
        <is>
          <t>Time per step including allowances</t>
        </is>
      </c>
      <c r="C82" s="11" t="n"/>
      <c r="D82" s="71" t="n"/>
    </row>
    <row r="83">
      <c r="A83" s="69" t="n"/>
      <c r="B83" t="inlineStr">
        <is>
          <t>Seconds per bottle</t>
        </is>
      </c>
      <c r="C83" s="11" t="inlineStr">
        <is>
          <t>Seconds per case (24 bottles)</t>
        </is>
      </c>
      <c r="D83" s="71" t="inlineStr">
        <is>
          <t>Fixed Time (sec)</t>
        </is>
      </c>
    </row>
    <row r="84">
      <c r="A84" s="69" t="inlineStr">
        <is>
          <t>Set up time  (sec)</t>
        </is>
      </c>
      <c r="C84" s="11" t="n"/>
      <c r="D84" s="71">
        <f>D73*(1+B69)</f>
        <v/>
      </c>
    </row>
    <row r="85">
      <c r="A85" s="69" t="inlineStr">
        <is>
          <t>Time to label  (sec)</t>
        </is>
      </c>
      <c r="B85" s="68">
        <f>B74*(1+$B$69)</f>
        <v/>
      </c>
      <c r="C85" s="68">
        <f>B85*$C$94</f>
        <v/>
      </c>
      <c r="D85" s="71" t="n"/>
    </row>
    <row r="86">
      <c r="A86" s="69" t="inlineStr">
        <is>
          <t>Time to fill  (sec)</t>
        </is>
      </c>
      <c r="B86" s="68">
        <f>B75*(1+$B$69)</f>
        <v/>
      </c>
      <c r="C86" s="68">
        <f>B86*$C$94</f>
        <v/>
      </c>
      <c r="D86" s="71" t="n"/>
    </row>
    <row r="87">
      <c r="A87" s="69" t="inlineStr">
        <is>
          <t>Time to cap  (sec)</t>
        </is>
      </c>
      <c r="B87" s="68">
        <f>B76*(1+$B$69)</f>
        <v/>
      </c>
      <c r="C87" s="68">
        <f>B87*$C$94</f>
        <v/>
      </c>
      <c r="D87" s="71" t="n"/>
    </row>
    <row r="88">
      <c r="A88" s="69" t="inlineStr">
        <is>
          <t>Time to uncap  (sec)</t>
        </is>
      </c>
      <c r="B88" s="68">
        <f>B77*(1+$B$69)</f>
        <v/>
      </c>
      <c r="C88" s="68">
        <f>B88*$C$94</f>
        <v/>
      </c>
      <c r="D88" s="71" t="n"/>
    </row>
    <row r="89">
      <c r="A89" s="69" t="inlineStr">
        <is>
          <t>Time to recap  (sec)</t>
        </is>
      </c>
      <c r="B89" s="68">
        <f>B78*(1+$B$69)</f>
        <v/>
      </c>
      <c r="C89" s="68">
        <f>B89*$C$94</f>
        <v/>
      </c>
      <c r="D89" s="71" t="n"/>
    </row>
    <row r="90">
      <c r="A90" s="69" t="inlineStr">
        <is>
          <t>Time to box a case  (sec)</t>
        </is>
      </c>
      <c r="B90" t="inlineStr">
        <is>
          <t>N/A</t>
        </is>
      </c>
      <c r="C90">
        <f>C79*(1+B69)</f>
        <v/>
      </c>
      <c r="D90" s="71" t="n"/>
    </row>
    <row r="91">
      <c r="A91" s="69" t="inlineStr">
        <is>
          <t>Wait time on conveyer  (sec)</t>
        </is>
      </c>
      <c r="B91">
        <f>B80*(1+B69)</f>
        <v/>
      </c>
      <c r="C91">
        <f>B91*C94</f>
        <v/>
      </c>
      <c r="D91" s="71" t="n"/>
    </row>
    <row r="92">
      <c r="A92" s="69" t="n"/>
      <c r="D92" s="71" t="n"/>
    </row>
    <row r="93">
      <c r="A93" s="69" t="inlineStr">
        <is>
          <t>Cost of a bottle of 2.5 oz Millenium ($)</t>
        </is>
      </c>
      <c r="C93" s="73" t="n">
        <v>14.74</v>
      </c>
      <c r="D93" s="71" t="n"/>
    </row>
    <row r="94">
      <c r="A94" s="69" t="inlineStr">
        <is>
          <t># in case</t>
        </is>
      </c>
      <c r="C94" t="n">
        <v>24</v>
      </c>
      <c r="D94" s="71" t="n"/>
    </row>
    <row r="95">
      <c r="A95" s="69" t="n"/>
      <c r="D95" s="71" t="n"/>
    </row>
    <row r="96">
      <c r="A96" s="69" t="inlineStr">
        <is>
          <t>Average number of bottles labeled per minute</t>
        </is>
      </c>
      <c r="B96" t="n">
        <v>31.05</v>
      </c>
      <c r="D96" s="71" t="n"/>
    </row>
    <row r="97">
      <c r="A97" s="69" t="inlineStr">
        <is>
          <t>Average number of bottles filled per minute</t>
        </is>
      </c>
      <c r="B97" t="n">
        <v>19.93</v>
      </c>
      <c r="D97" s="71" t="n"/>
    </row>
    <row r="98">
      <c r="A98" s="69" t="inlineStr">
        <is>
          <t>Average number of bottles placed on line per minute</t>
        </is>
      </c>
      <c r="B98" t="n">
        <v>20.32</v>
      </c>
      <c r="D98" s="71" t="n"/>
    </row>
    <row r="99">
      <c r="A99" s="69" t="inlineStr">
        <is>
          <t>Average number of bottles uncapped per minute</t>
        </is>
      </c>
      <c r="B99" t="n">
        <v>20.92</v>
      </c>
      <c r="D99" s="71" t="n"/>
    </row>
    <row r="100">
      <c r="A100" s="69" t="inlineStr">
        <is>
          <t>Average number of boxes filled per minute</t>
        </is>
      </c>
      <c r="B100" t="n">
        <v>2</v>
      </c>
      <c r="D100" s="71" t="n"/>
    </row>
    <row r="101" s="70">
      <c r="A101" s="69" t="n"/>
      <c r="D101" s="71" t="n"/>
    </row>
    <row r="102" s="70">
      <c r="A102" s="69" t="inlineStr">
        <is>
          <t xml:space="preserve">Cost of Raw Materials ($) </t>
        </is>
      </c>
      <c r="D102" s="71" t="n"/>
    </row>
    <row r="103" s="70">
      <c r="A103" s="69" t="inlineStr">
        <is>
          <t>Back Label ($)</t>
        </is>
      </c>
      <c r="B103" s="54" t="n">
        <v>0.02371</v>
      </c>
      <c r="D103" s="71" t="n"/>
    </row>
    <row r="104">
      <c r="A104" s="69" t="inlineStr">
        <is>
          <t>Front Label ($)</t>
        </is>
      </c>
      <c r="B104" s="54" t="n">
        <v>0.02857</v>
      </c>
      <c r="D104" s="71" t="n"/>
    </row>
    <row r="105" s="70">
      <c r="A105" s="69" t="inlineStr">
        <is>
          <t>Bottle ($)</t>
        </is>
      </c>
      <c r="B105" s="54" t="n">
        <v>0.09918</v>
      </c>
      <c r="D105" s="71" t="n"/>
    </row>
    <row r="106">
      <c r="A106" s="69" t="inlineStr">
        <is>
          <t>[Person_1] ($)</t>
        </is>
      </c>
      <c r="B106" s="54" t="n">
        <v>0.06585000000000001</v>
      </c>
      <c r="D106" s="71" t="n"/>
    </row>
    <row r="107">
      <c r="A107" s="69" t="inlineStr">
        <is>
          <t>Product ($) Includes waste and overfill</t>
        </is>
      </c>
      <c r="B107" s="54" t="n">
        <v>0.5113</v>
      </c>
      <c r="D107" s="71" t="n"/>
    </row>
    <row r="108">
      <c r="A108" s="69" t="inlineStr">
        <is>
          <t>[Person_2] ($)</t>
        </is>
      </c>
      <c r="B108" s="54" t="n">
        <v>0.00595</v>
      </c>
      <c r="D108" s="71" t="n"/>
    </row>
    <row r="109">
      <c r="A109" s="53" t="inlineStr">
        <is>
          <t>[Person_3] ($) one for each 24 bottles</t>
        </is>
      </c>
      <c r="B109" s="55" t="n">
        <v>0.28</v>
      </c>
      <c r="C109" s="9" t="n"/>
      <c r="D109" s="10" t="n"/>
    </row>
  </sheetData>
  <mergeCells count="2">
    <mergeCell ref="A2:D2"/>
    <mergeCell ref="C59:D59"/>
  </mergeCells>
  <pageMargins left="0.7" right="0.7" top="0.75" bottom="0.75" header="0.3" footer="0.3"/>
  <pageSetup orientation="portrait"/>
</worksheet>
</file>

<file path=xl/worksheets/sheet2.xml><?xml version="1.0" encoding="utf-8"?>
<worksheet xmlns:r="http://schemas.openxmlformats.org/officeDocument/2006/relationships" xmlns="http://schemas.openxmlformats.org/spreadsheetml/2006/main">
  <sheetPr>
    <outlinePr summaryBelow="1" summaryRight="1"/>
    <pageSetUpPr/>
  </sheetPr>
  <dimension ref="A1:B206"/>
  <sheetViews>
    <sheetView topLeftCell="A48" zoomScale="90" zoomScaleNormal="90" workbookViewId="0">
      <selection activeCell="B108" sqref="B108"/>
    </sheetView>
  </sheetViews>
  <sheetFormatPr baseColWidth="8" defaultRowHeight="15"/>
  <cols>
    <col width="14.85546875" bestFit="1" customWidth="1" style="70" min="1" max="1"/>
    <col width="117" bestFit="1" customWidth="1" style="70" min="2" max="2"/>
  </cols>
  <sheetData>
    <row r="1">
      <c r="A1" t="inlineStr">
        <is>
          <t>Column1</t>
        </is>
      </c>
      <c r="B1" t="inlineStr">
        <is>
          <t>Column2</t>
        </is>
      </c>
    </row>
    <row r="2">
      <c r="A2" t="inlineStr">
        <is>
          <t>Cell Definitions</t>
        </is>
      </c>
    </row>
    <row r="3">
      <c r="A3" t="inlineStr">
        <is>
          <t>B5</t>
        </is>
      </c>
      <c r="B3" t="inlineStr">
        <is>
          <t>Number of bottles the customer would like to have made</t>
        </is>
      </c>
    </row>
    <row r="4" s="70">
      <c r="B4" t="inlineStr">
        <is>
          <t>Inputted number by operator</t>
        </is>
      </c>
    </row>
    <row r="5">
      <c r="A5" t="inlineStr">
        <is>
          <t>B8</t>
        </is>
      </c>
      <c r="B5" t="inlineStr">
        <is>
          <t xml:space="preserve">The number of cases needed to fill the number of bottles ordered by the customer.  </t>
        </is>
      </c>
    </row>
    <row r="6">
      <c r="B6" t="inlineStr">
        <is>
          <t>This is found by dividing the number of bottles in an order (B5) by the number of bottles in a case(C94)</t>
        </is>
      </c>
    </row>
    <row r="7" s="70">
      <c r="A7" t="inlineStr">
        <is>
          <t>B10</t>
        </is>
      </c>
      <c r="B7" t="inlineStr">
        <is>
          <t>Overhead cost associated with process (rent per month)</t>
        </is>
      </c>
    </row>
    <row r="8" s="70">
      <c r="B8" t="inlineStr">
        <is>
          <t>Divide overhead cost (B65) by (30 days/month * 24 hours/day) and multiply that by the number of hours per batch ([Person_4])</t>
        </is>
      </c>
    </row>
    <row r="9" s="70">
      <c r="A9" t="inlineStr">
        <is>
          <t>B11</t>
        </is>
      </c>
      <c r="B9" t="inlineStr">
        <is>
          <t>Raw material cost to make a batch of 2.5 ounce ID Millennium</t>
        </is>
      </c>
    </row>
    <row r="10" s="70">
      <c r="B10" t="inlineStr">
        <is>
          <t>Multiply the number of bottles (B5) by the cost of raw materials per bottle (B66)</t>
        </is>
      </c>
    </row>
    <row r="11" s="70">
      <c r="A11" t="inlineStr">
        <is>
          <t>B12</t>
        </is>
      </c>
      <c r="B11" t="inlineStr">
        <is>
          <t>Labor cost to make a batch of 2.5 ounce ID Millennium</t>
        </is>
      </c>
    </row>
    <row r="12" ht="30" customHeight="1" s="70">
      <c r="B12" s="60" t="inlineStr">
        <is>
          <t>Multiply the number of employees working (B68) by the hourly wage of the employees (B67) and by the number of hours per batch ([Person_4])</t>
        </is>
      </c>
    </row>
    <row r="13">
      <c r="A13" t="inlineStr">
        <is>
          <t>B13</t>
        </is>
      </c>
      <c r="B13" t="inlineStr">
        <is>
          <t>The cost to make an order of size B5</t>
        </is>
      </c>
    </row>
    <row r="14">
      <c r="B14" s="60" t="inlineStr">
        <is>
          <t>Sum the overhead costs (B10), raw material costs (B11), and labor costs (B12)</t>
        </is>
      </c>
    </row>
    <row r="15">
      <c r="A15" t="inlineStr">
        <is>
          <t>B15</t>
        </is>
      </c>
      <c r="B15" t="inlineStr">
        <is>
          <t>Revenue from order</t>
        </is>
      </c>
    </row>
    <row r="16">
      <c r="B16" t="inlineStr">
        <is>
          <t>Found by multiplying the number of bottles in an order (B5) by the price of a bottle (C93)</t>
        </is>
      </c>
    </row>
    <row r="17">
      <c r="A17" t="inlineStr">
        <is>
          <t>B16</t>
        </is>
      </c>
      <c r="B17" t="inlineStr">
        <is>
          <t>Profit from order</t>
        </is>
      </c>
    </row>
    <row r="18">
      <c r="B18" t="inlineStr">
        <is>
          <t>Found by subtracting the cost of the order (B13) by the revenue from the order (B15)</t>
        </is>
      </c>
    </row>
    <row r="19" s="70">
      <c r="A19" t="inlineStr">
        <is>
          <t>B19</t>
        </is>
      </c>
      <c r="B19" t="inlineStr">
        <is>
          <t>Seconds required to make the order</t>
        </is>
      </c>
    </row>
    <row r="20" ht="45" customHeight="1" s="70">
      <c r="B20" s="60" t="inlineStr">
        <is>
          <t>Multiply the number of bottles in the order (B5) by the sum of label time sec (B85), fill time sec (B86), cap time sec (B87), uncap time sec (B88), recap time sec (B89), wait time sec (B91).  Add this to the box time sec (C90) multiplied by the number of cases in the order (B8).  Add that to the set up time (D84)</t>
        </is>
      </c>
    </row>
    <row r="21" s="70">
      <c r="A21" t="inlineStr">
        <is>
          <t>C19</t>
        </is>
      </c>
      <c r="B21" t="inlineStr">
        <is>
          <t>Minutes required to make the order</t>
        </is>
      </c>
    </row>
    <row r="22">
      <c r="B22" t="inlineStr">
        <is>
          <t>Found by dividing the seconds required to make the order (B19) by 60 (converts seconds to minutes)</t>
        </is>
      </c>
    </row>
    <row r="23">
      <c r="A23" t="inlineStr">
        <is>
          <t>[Person_4]</t>
        </is>
      </c>
      <c r="B23" t="inlineStr">
        <is>
          <t>Hours required to make the order</t>
        </is>
      </c>
    </row>
    <row r="24">
      <c r="B24" t="inlineStr">
        <is>
          <t>Found by dividing the minutes required to make the order (C19) by 60 (converts minutes to hours)</t>
        </is>
      </c>
    </row>
    <row r="25" s="70">
      <c r="A25" t="inlineStr">
        <is>
          <t>B26</t>
        </is>
      </c>
      <c r="B25" t="inlineStr">
        <is>
          <t>The cost to set up the assembly line for 2.5 ounce ID Millennium</t>
        </is>
      </c>
    </row>
    <row r="26" ht="30" customHeight="1" s="70">
      <c r="B26" s="60" t="inlineStr">
        <is>
          <t>Multiply number of employees performing set up (B27) by the hours to perform set up (D28) by the average hourly wage of manufacturing employees (B67)</t>
        </is>
      </c>
    </row>
    <row r="27" s="70">
      <c r="A27" t="inlineStr">
        <is>
          <t>B27</t>
        </is>
      </c>
      <c r="B27" t="inlineStr">
        <is>
          <t>Number of operaters performing set up</t>
        </is>
      </c>
    </row>
    <row r="28">
      <c r="B28" t="inlineStr">
        <is>
          <t>Information provided by Westridge manufacturing employees</t>
        </is>
      </c>
    </row>
    <row r="29" s="70">
      <c r="A29" t="inlineStr">
        <is>
          <t>B28</t>
        </is>
      </c>
      <c r="B29" t="inlineStr">
        <is>
          <t>The time (sec) to set up assembly line for 2.5 ounce ID Millennium</t>
        </is>
      </c>
    </row>
    <row r="30">
      <c r="B30" t="inlineStr">
        <is>
          <t>Fixed time of 20 minutes plus allowances (D84)</t>
        </is>
      </c>
    </row>
    <row r="31" s="70">
      <c r="A31" t="inlineStr">
        <is>
          <t>C28</t>
        </is>
      </c>
      <c r="B31" t="inlineStr">
        <is>
          <t>The time (min) to set up assembly line for 2.5 ounce ID Millennium</t>
        </is>
      </c>
    </row>
    <row r="32">
      <c r="B32" t="inlineStr">
        <is>
          <t>Set up time in seconds (B28) divided by 60 (seconds/minute)</t>
        </is>
      </c>
    </row>
    <row r="33" s="70">
      <c r="A33" t="inlineStr">
        <is>
          <t>D28</t>
        </is>
      </c>
      <c r="B33" t="inlineStr">
        <is>
          <t>The time (hours) to set up assembly line for 2.5 ounce ID Millennium</t>
        </is>
      </c>
    </row>
    <row r="34">
      <c r="B34" t="inlineStr">
        <is>
          <t>Set up time in minutes (C28) divided by 60 (minutes/hour)</t>
        </is>
      </c>
    </row>
    <row r="35" s="70">
      <c r="A35" t="inlineStr">
        <is>
          <t>B30</t>
        </is>
      </c>
      <c r="B35" t="inlineStr">
        <is>
          <t>Cost to label the batch of 2.5 ounce ID Millennium</t>
        </is>
      </c>
    </row>
    <row r="36" ht="45" customHeight="1" s="70">
      <c r="B36" s="60" t="inlineStr">
        <is>
          <t>Labor - Multiply hours to complete labelling (D32) by number of operators to label (B31) by the average hourly wage of employees (B67). Raw materials - multiply the number of bottles in batch (B5) by the sum of cost of front label (B104) and back label (B103). Sum labor costs and raw material costs.</t>
        </is>
      </c>
    </row>
    <row r="37" s="70">
      <c r="A37" t="inlineStr">
        <is>
          <t>B31</t>
        </is>
      </c>
      <c r="B37" t="inlineStr">
        <is>
          <t>Number of operaters labelling a batch</t>
        </is>
      </c>
    </row>
    <row r="38">
      <c r="B38" t="inlineStr">
        <is>
          <t>Found by observing process</t>
        </is>
      </c>
    </row>
    <row r="39" s="70">
      <c r="A39" t="inlineStr">
        <is>
          <t>B32</t>
        </is>
      </c>
      <c r="B39" t="inlineStr">
        <is>
          <t>Time to label (sec)</t>
        </is>
      </c>
    </row>
    <row r="40">
      <c r="B40" t="inlineStr">
        <is>
          <t>Multiply the number of bottles in batch (B5) by the time (sec) to label a bottle (B85)</t>
        </is>
      </c>
    </row>
    <row r="41" s="70">
      <c r="A41" t="inlineStr">
        <is>
          <t>C32</t>
        </is>
      </c>
      <c r="B41" t="inlineStr">
        <is>
          <t>Time to label (min)</t>
        </is>
      </c>
    </row>
    <row r="42">
      <c r="B42" t="inlineStr">
        <is>
          <t>Divide the time to label sec (B32) by 60 (seconds/minute)</t>
        </is>
      </c>
    </row>
    <row r="43" s="70">
      <c r="A43" t="inlineStr">
        <is>
          <t>D32</t>
        </is>
      </c>
      <c r="B43" t="inlineStr">
        <is>
          <t>Time to label (hour)</t>
        </is>
      </c>
    </row>
    <row r="44">
      <c r="B44" t="inlineStr">
        <is>
          <t>Divide the time to label min (C32) by 60 (minutes/hour)</t>
        </is>
      </c>
    </row>
    <row r="45" s="70">
      <c r="A45" t="inlineStr">
        <is>
          <t>B34</t>
        </is>
      </c>
      <c r="B45" t="inlineStr">
        <is>
          <t>Cost to fill the batch of 2.5 ounce ID Millennium</t>
        </is>
      </c>
    </row>
    <row r="46" ht="45" customHeight="1" s="70">
      <c r="B46" s="60" t="inlineStr">
        <is>
          <t>Labor - Multiply hours to complete filling (D36) by number of operators to fill (B35) by the average hourly wage of employees (B67). Raw materials - multiply the number of bottles in batch (B5) by the sum of the cost of bottle (B105) and cost of lubricant (B107). Sum labor costs and raw material costs.</t>
        </is>
      </c>
    </row>
    <row r="47" s="70">
      <c r="A47" t="inlineStr">
        <is>
          <t>B35</t>
        </is>
      </c>
      <c r="B47" t="inlineStr">
        <is>
          <t>Number of operaters filling a batch</t>
        </is>
      </c>
    </row>
    <row r="48">
      <c r="B48" t="inlineStr">
        <is>
          <t>Found by observing process</t>
        </is>
      </c>
    </row>
    <row r="49" s="70">
      <c r="A49" t="inlineStr">
        <is>
          <t>B36</t>
        </is>
      </c>
      <c r="B49" t="inlineStr">
        <is>
          <t>Time to fill (sec)</t>
        </is>
      </c>
    </row>
    <row r="50">
      <c r="B50" t="inlineStr">
        <is>
          <t>Multiply the number of bottles in batch (B5) by the time (sec) to fill a bottle (B86)</t>
        </is>
      </c>
    </row>
    <row r="51" s="70">
      <c r="A51" t="inlineStr">
        <is>
          <t>C36</t>
        </is>
      </c>
      <c r="B51" t="inlineStr">
        <is>
          <t>Time to fill (min)</t>
        </is>
      </c>
    </row>
    <row r="52">
      <c r="B52" t="inlineStr">
        <is>
          <t>Divide the time to fill sec (B36) by 60 (seconds/minute)</t>
        </is>
      </c>
    </row>
    <row r="53" s="70">
      <c r="A53" t="inlineStr">
        <is>
          <t>[Person_5]</t>
        </is>
      </c>
      <c r="B53" t="inlineStr">
        <is>
          <t>Time to fill (hour)</t>
        </is>
      </c>
    </row>
    <row r="54">
      <c r="B54" t="inlineStr">
        <is>
          <t>Divide the time to fill min (C36) by 60 (minutes/hour)</t>
        </is>
      </c>
    </row>
    <row r="55" s="70">
      <c r="A55" t="inlineStr">
        <is>
          <t>B38</t>
        </is>
      </c>
      <c r="B55" t="inlineStr">
        <is>
          <t>Cost to cap the batch of 2.5 ounce ID Millennium</t>
        </is>
      </c>
    </row>
    <row r="56" ht="45" customHeight="1" s="70">
      <c r="B56" s="60" t="inlineStr">
        <is>
          <t>Labor - Multiply hours to complete capping (D40) by number of operators to fill ([Person_6]) by the average hourly wage of employees (B67). Raw materials -multiply the number of bottles in batch (B5) by the cost of the cap liner (B108). Sum labor costs and raw material costs.</t>
        </is>
      </c>
    </row>
    <row r="57" s="70">
      <c r="A57" t="inlineStr">
        <is>
          <t>[Person_6]</t>
        </is>
      </c>
      <c r="B57" t="inlineStr">
        <is>
          <t>Number of operaters capping a batch</t>
        </is>
      </c>
    </row>
    <row r="58">
      <c r="B58" t="inlineStr">
        <is>
          <t>Found by observing process</t>
        </is>
      </c>
    </row>
    <row r="59" s="70">
      <c r="A59" t="inlineStr">
        <is>
          <t>B40</t>
        </is>
      </c>
      <c r="B59" t="inlineStr">
        <is>
          <t>Time to cap (sec)</t>
        </is>
      </c>
    </row>
    <row r="60">
      <c r="B60" t="inlineStr">
        <is>
          <t>Multiply the number of bottles in batch (B5) by the time (sec) to cap a bottle (B87)</t>
        </is>
      </c>
    </row>
    <row r="61" s="70">
      <c r="A61" t="inlineStr">
        <is>
          <t>C40</t>
        </is>
      </c>
      <c r="B61" t="inlineStr">
        <is>
          <t>Time to cap (min)</t>
        </is>
      </c>
    </row>
    <row r="62">
      <c r="B62" t="inlineStr">
        <is>
          <t>Divide the time to cap sec (B40) by 60 (seconds/minute)</t>
        </is>
      </c>
    </row>
    <row r="63" s="70">
      <c r="A63" t="inlineStr">
        <is>
          <t>D40</t>
        </is>
      </c>
      <c r="B63" t="inlineStr">
        <is>
          <t>Time to cap (hour)</t>
        </is>
      </c>
    </row>
    <row r="64">
      <c r="B64" t="inlineStr">
        <is>
          <t>Divide the time to cap min (C40) by 60 (minutes/hour)</t>
        </is>
      </c>
    </row>
    <row r="65" s="70">
      <c r="A65" t="inlineStr">
        <is>
          <t>B42</t>
        </is>
      </c>
      <c r="B65" t="inlineStr">
        <is>
          <t>Cost to wait for batch of 2.5 ounce ID Millennium</t>
        </is>
      </c>
    </row>
    <row r="66" ht="30" customHeight="1" s="70">
      <c r="B66" s="60" t="inlineStr">
        <is>
          <t>Labor - Multiply hours to complete waiting (D44) by number of operators waiting (B43) by the average hourly wage of employees (B67). Raw materials -none for waiting step. Sum labor costs and raw material costs.</t>
        </is>
      </c>
    </row>
    <row r="67" s="70">
      <c r="A67" t="inlineStr">
        <is>
          <t>B43</t>
        </is>
      </c>
      <c r="B67" t="inlineStr">
        <is>
          <t>Number of operaters waiting for a batch</t>
        </is>
      </c>
    </row>
    <row r="68">
      <c r="B68" t="inlineStr">
        <is>
          <t>Found by observing process</t>
        </is>
      </c>
    </row>
    <row r="69" s="70">
      <c r="A69" t="inlineStr">
        <is>
          <t>B44</t>
        </is>
      </c>
      <c r="B69" t="inlineStr">
        <is>
          <t>Time to wait (sec)</t>
        </is>
      </c>
    </row>
    <row r="70">
      <c r="B70" t="inlineStr">
        <is>
          <t>Multiply the number of bottles in batch (B5) by the time (sec) to wait for a bottle (B91)</t>
        </is>
      </c>
    </row>
    <row r="71" s="70">
      <c r="A71" t="inlineStr">
        <is>
          <t>C44</t>
        </is>
      </c>
      <c r="B71" t="inlineStr">
        <is>
          <t>Time to wait (min)</t>
        </is>
      </c>
    </row>
    <row r="72">
      <c r="B72" t="inlineStr">
        <is>
          <t>Divide the time to wait sec (B44) by 60 (seconds/minute)</t>
        </is>
      </c>
    </row>
    <row r="73" s="70">
      <c r="A73" t="inlineStr">
        <is>
          <t>D44</t>
        </is>
      </c>
      <c r="B73" t="inlineStr">
        <is>
          <t>Time to wait (hour)</t>
        </is>
      </c>
    </row>
    <row r="74">
      <c r="B74" t="inlineStr">
        <is>
          <t>Divide the time to wait min (C44) by 60 (minutes/hour)</t>
        </is>
      </c>
    </row>
    <row r="75" s="70">
      <c r="A75" t="inlineStr">
        <is>
          <t>B46</t>
        </is>
      </c>
      <c r="B75" t="inlineStr">
        <is>
          <t>Cost to uncap the batch of 2.5 ounce ID Millennium</t>
        </is>
      </c>
    </row>
    <row r="76" ht="30" customHeight="1" s="70">
      <c r="B76" s="60" t="inlineStr">
        <is>
          <t>Labor - Multiply hours to complete capping (D48) by number of operators to fill (B47) by the average hourly wage of employees (B67). Raw materials -none for uncapping step. Sum labor costs and raw material costs.</t>
        </is>
      </c>
    </row>
    <row r="77" s="70">
      <c r="A77" t="inlineStr">
        <is>
          <t>B47</t>
        </is>
      </c>
      <c r="B77" t="inlineStr">
        <is>
          <t>Number of operaters uncapping a batch</t>
        </is>
      </c>
    </row>
    <row r="78">
      <c r="B78" t="inlineStr">
        <is>
          <t>Found by observing process</t>
        </is>
      </c>
    </row>
    <row r="79" s="70">
      <c r="A79" t="inlineStr">
        <is>
          <t>B48</t>
        </is>
      </c>
      <c r="B79" t="inlineStr">
        <is>
          <t>Time to uncap (sec)</t>
        </is>
      </c>
    </row>
    <row r="80">
      <c r="B80" t="inlineStr">
        <is>
          <t>Multiply the number of bottles in batch (B5) by the time (sec) to uncap a bottle (B88)</t>
        </is>
      </c>
    </row>
    <row r="81" s="70">
      <c r="A81" t="inlineStr">
        <is>
          <t>C48</t>
        </is>
      </c>
      <c r="B81" t="inlineStr">
        <is>
          <t>Time to uncap (min)</t>
        </is>
      </c>
    </row>
    <row r="82">
      <c r="B82" t="inlineStr">
        <is>
          <t>Divide the time to uncap sec (B48) by 60 (seconds/minute)</t>
        </is>
      </c>
    </row>
    <row r="83" s="70">
      <c r="A83" t="inlineStr">
        <is>
          <t>D48</t>
        </is>
      </c>
      <c r="B83" t="inlineStr">
        <is>
          <t>Time to uncap (hour)</t>
        </is>
      </c>
    </row>
    <row r="84">
      <c r="B84" t="inlineStr">
        <is>
          <t>Divide the time to uncap min (C48) by 60 (minutes/hour)</t>
        </is>
      </c>
    </row>
    <row r="85" s="70">
      <c r="A85" t="inlineStr">
        <is>
          <t>B50</t>
        </is>
      </c>
      <c r="B85" t="inlineStr">
        <is>
          <t>Cost to recap the batch of 2.5 ounce ID Millennium</t>
        </is>
      </c>
    </row>
    <row r="86" ht="45" customHeight="1" s="70">
      <c r="B86" s="60" t="inlineStr">
        <is>
          <t>Labor - Multiply hours to complete recapping (D52) by number of operators to recap (B51) by the average hourly wage of employees (B67). Raw materials - multiply the number of bottles in batch (B5) by the sum of the cost of cap (B106). Sum labor costs and raw material costs.</t>
        </is>
      </c>
    </row>
    <row r="87" s="70">
      <c r="A87" t="inlineStr">
        <is>
          <t>B51</t>
        </is>
      </c>
      <c r="B87" t="inlineStr">
        <is>
          <t>Number of operaters recapping a batch</t>
        </is>
      </c>
    </row>
    <row r="88">
      <c r="B88" t="inlineStr">
        <is>
          <t>Found by observing process</t>
        </is>
      </c>
    </row>
    <row r="89" s="70">
      <c r="A89" t="inlineStr">
        <is>
          <t>B52</t>
        </is>
      </c>
      <c r="B89" t="inlineStr">
        <is>
          <t>Time to recap (sec)</t>
        </is>
      </c>
    </row>
    <row r="90">
      <c r="B90" t="inlineStr">
        <is>
          <t>Multiply the number of bottles in batch (B5) by the time (sec) to recap a bottle (B89)</t>
        </is>
      </c>
    </row>
    <row r="91" s="70">
      <c r="A91" t="inlineStr">
        <is>
          <t>C52</t>
        </is>
      </c>
      <c r="B91" t="inlineStr">
        <is>
          <t>Time to recap (min)</t>
        </is>
      </c>
    </row>
    <row r="92">
      <c r="B92" t="inlineStr">
        <is>
          <t>Divide the time to recap sec (B52) by 60 (seconds/minute)</t>
        </is>
      </c>
    </row>
    <row r="93" s="70">
      <c r="A93" t="inlineStr">
        <is>
          <t>D52</t>
        </is>
      </c>
      <c r="B93" t="inlineStr">
        <is>
          <t>Time to recap (hour)</t>
        </is>
      </c>
    </row>
    <row r="94">
      <c r="B94" t="inlineStr">
        <is>
          <t>Divide the time to recap min (C52) by 60 (minutes/hour)</t>
        </is>
      </c>
    </row>
    <row r="95" s="70">
      <c r="A95" t="inlineStr">
        <is>
          <t>B54</t>
        </is>
      </c>
      <c r="B95" t="inlineStr">
        <is>
          <t>Cost to box the batch of 2.5 ounce ID Millennium</t>
        </is>
      </c>
    </row>
    <row r="96" ht="45" customHeight="1" s="70">
      <c r="B96" s="60" t="inlineStr">
        <is>
          <t>Labor - Multiply hours to complete boxing (D56) by number of operators to box (B55) by the average hourly wage of employees (B67). Raw materials - multiply the number of boxes in batch (B8) by the sum of the cost of the box (B109). Sum labor costs and raw material costs.</t>
        </is>
      </c>
    </row>
    <row r="97" s="70">
      <c r="A97" t="inlineStr">
        <is>
          <t>B55</t>
        </is>
      </c>
      <c r="B97" t="inlineStr">
        <is>
          <t>Number of operaters boxing a batch</t>
        </is>
      </c>
    </row>
    <row r="98" s="70">
      <c r="B98" t="inlineStr">
        <is>
          <t>Found by observing process</t>
        </is>
      </c>
    </row>
    <row r="99" s="70">
      <c r="A99" t="inlineStr">
        <is>
          <t>B56</t>
        </is>
      </c>
      <c r="B99" t="inlineStr">
        <is>
          <t>Time to box (sec)</t>
        </is>
      </c>
    </row>
    <row r="100" s="70">
      <c r="B100" t="inlineStr">
        <is>
          <t>Multiply the number of boxes in batch (B8) by the time (sec) to box a batch (C90)</t>
        </is>
      </c>
    </row>
    <row r="101" s="70">
      <c r="A101" t="inlineStr">
        <is>
          <t>C56</t>
        </is>
      </c>
      <c r="B101" t="inlineStr">
        <is>
          <t>Time to box (min)</t>
        </is>
      </c>
    </row>
    <row r="102" s="70">
      <c r="B102" t="inlineStr">
        <is>
          <t>Divide the time to box sec (B56) by 60 (seconds/minute)</t>
        </is>
      </c>
    </row>
    <row r="103" s="70">
      <c r="A103" t="inlineStr">
        <is>
          <t>D56</t>
        </is>
      </c>
      <c r="B103" t="inlineStr">
        <is>
          <t>Time to box (hour)</t>
        </is>
      </c>
    </row>
    <row r="104" s="70">
      <c r="B104" t="inlineStr">
        <is>
          <t>Divide the time to box min (C56) by 60 (minutes/hour)</t>
        </is>
      </c>
    </row>
    <row r="105" s="70">
      <c r="A105" t="inlineStr">
        <is>
          <t>B58</t>
        </is>
      </c>
      <c r="B105" t="inlineStr">
        <is>
          <t>Total cost of individual steps ($)</t>
        </is>
      </c>
    </row>
    <row r="106" s="70">
      <c r="B106" t="inlineStr">
        <is>
          <t>Sum the cost to setup (B26), label (B30),  fill (B34), cap (B38), wait (B42), uncap (B46), recap (B50), and box (B54).</t>
        </is>
      </c>
    </row>
    <row r="107" s="70">
      <c r="A107" t="inlineStr">
        <is>
          <t>B59</t>
        </is>
      </c>
      <c r="B107" t="inlineStr">
        <is>
          <t>Total hours to complete individual steps (hours)</t>
        </is>
      </c>
    </row>
    <row r="108" s="70">
      <c r="B108" t="inlineStr">
        <is>
          <t>Sum the time to setup (D28), label (D32), fill ([Person_5]), cap (D40), wait (D44), uncap (D48), recap (D52), and box (D56).</t>
        </is>
      </c>
    </row>
    <row r="109" s="70">
      <c r="A109" t="inlineStr">
        <is>
          <t>B65</t>
        </is>
      </c>
      <c r="B109" t="inlineStr">
        <is>
          <t>Overhead cost associated with process (rent per month)</t>
        </is>
      </c>
    </row>
    <row r="110" s="70">
      <c r="B110" t="inlineStr">
        <is>
          <t>Multiply standard rate of $155 (D65) by the sq foot for manufacturing facility (C65)</t>
        </is>
      </c>
    </row>
    <row r="111" s="70">
      <c r="A111" t="inlineStr">
        <is>
          <t>C65</t>
        </is>
      </c>
      <c r="B111" t="inlineStr">
        <is>
          <t>The square footage of the manufacturing facility</t>
        </is>
      </c>
    </row>
    <row r="112" s="70">
      <c r="B112" t="inlineStr">
        <is>
          <t>provided by [Person_7]</t>
        </is>
      </c>
    </row>
    <row r="113" s="70">
      <c r="A113" t="inlineStr">
        <is>
          <t>D65</t>
        </is>
      </c>
      <c r="B113" t="inlineStr">
        <is>
          <t>Standard rate of rent for a manufacturing facility</t>
        </is>
      </c>
    </row>
    <row r="114" s="70">
      <c r="B114" t="inlineStr">
        <is>
          <t>provided by [Person_7]</t>
        </is>
      </c>
    </row>
    <row r="115" s="70">
      <c r="A115" t="inlineStr">
        <is>
          <t>B66</t>
        </is>
      </c>
      <c r="B115" t="inlineStr">
        <is>
          <t>The total cost of raw material per case of 2.5 ounce ID Millennium</t>
        </is>
      </c>
    </row>
    <row r="116">
      <c r="B116" t="inlineStr">
        <is>
          <t>Sum cost of back label (B103), front label (B104), bottle (B105), cap (B106), product (B107), cap liner (B108), and box (B109) per case</t>
        </is>
      </c>
    </row>
    <row r="117" s="70">
      <c r="A117" t="inlineStr">
        <is>
          <t>B67</t>
        </is>
      </c>
      <c r="B117" t="inlineStr">
        <is>
          <t xml:space="preserve">Average hourly wage of manufacturing employees </t>
        </is>
      </c>
    </row>
    <row r="118">
      <c r="B118" t="inlineStr">
        <is>
          <t>provided by [Person_7]</t>
        </is>
      </c>
    </row>
    <row r="119" s="70">
      <c r="A119" t="inlineStr">
        <is>
          <t>B68</t>
        </is>
      </c>
      <c r="B119" t="inlineStr">
        <is>
          <t>Average number of employees working on assembly line for 2.5 ounce bottle of ID Millennium</t>
        </is>
      </c>
    </row>
    <row r="120" s="70">
      <c r="B120" t="inlineStr">
        <is>
          <t>Found by determing the necessary steps to run assembly line</t>
        </is>
      </c>
    </row>
    <row r="121" s="70">
      <c r="A121" t="inlineStr">
        <is>
          <t>B69</t>
        </is>
      </c>
      <c r="B121" t="inlineStr">
        <is>
          <t>Allowances of time studies</t>
        </is>
      </c>
    </row>
    <row r="122">
      <c r="B122" t="inlineStr">
        <is>
          <t>Found by observing working conditions and using a table to provide a percentage value</t>
        </is>
      </c>
    </row>
    <row r="123" s="70">
      <c r="A123" t="inlineStr">
        <is>
          <t>D73</t>
        </is>
      </c>
      <c r="B123" t="inlineStr">
        <is>
          <t>Normal time to set up the assembly line for the 2.5 ounce bottle of ID Millennium</t>
        </is>
      </c>
    </row>
    <row r="124">
      <c r="B124" t="inlineStr">
        <is>
          <t>Provided by manufacturing employees at Westridge Labs</t>
        </is>
      </c>
    </row>
    <row r="125" s="70">
      <c r="A125" t="inlineStr">
        <is>
          <t>B74</t>
        </is>
      </c>
      <c r="B125" t="inlineStr">
        <is>
          <t>Normal time (sec) to label a 2.5 ounce bottle of ID Millennium</t>
        </is>
      </c>
    </row>
    <row r="126">
      <c r="B126" t="inlineStr">
        <is>
          <t>Found by dividing 60 by the average number of bottles labeled per minute ([Person_8])</t>
        </is>
      </c>
    </row>
    <row r="127" s="70">
      <c r="A127" t="inlineStr">
        <is>
          <t>[Person_9]</t>
        </is>
      </c>
      <c r="B127" t="inlineStr">
        <is>
          <t>Normal time (sec) to label a case of 2.5 ounce ID Millennium</t>
        </is>
      </c>
    </row>
    <row r="128">
      <c r="B128" t="inlineStr">
        <is>
          <t>Found by multiplying the normal time to label a 2.5 ounce bottle of ID Millennium (B74) by the number of bottles in a case (C94)</t>
        </is>
      </c>
    </row>
    <row r="129" s="70">
      <c r="A129" t="inlineStr">
        <is>
          <t>B75</t>
        </is>
      </c>
      <c r="B129" t="inlineStr">
        <is>
          <t>Normal time (sec) to fill a 2.5 ounce bottle of ID Millennium</t>
        </is>
      </c>
    </row>
    <row r="130">
      <c r="B130" t="inlineStr">
        <is>
          <t>Found by dividing 60 by the average number of bottles filled per minute (B97)</t>
        </is>
      </c>
    </row>
    <row r="131" s="70">
      <c r="A131" t="inlineStr">
        <is>
          <t>C75</t>
        </is>
      </c>
      <c r="B131" t="inlineStr">
        <is>
          <t>Normal time (sec) to fill a case of 2.5 ounce ID Millennium</t>
        </is>
      </c>
    </row>
    <row r="132">
      <c r="B132" t="inlineStr">
        <is>
          <t>Multiply the normal time to fill a 2.5 ounce bottle of ID Millennium (B75) by the number of bottles in a case (C94)</t>
        </is>
      </c>
    </row>
    <row r="133" s="70">
      <c r="A133" t="inlineStr">
        <is>
          <t>B76</t>
        </is>
      </c>
      <c r="B133" t="inlineStr">
        <is>
          <t>Normal time (sec) to cap a 2.5 ounce bottle of ID Millennium</t>
        </is>
      </c>
    </row>
    <row r="134">
      <c r="B134" t="inlineStr">
        <is>
          <t>Found by dividing 60 by the average number of bottles capped per minute (B98)</t>
        </is>
      </c>
    </row>
    <row r="135" s="70">
      <c r="A135" t="inlineStr">
        <is>
          <t>C76</t>
        </is>
      </c>
      <c r="B135" t="inlineStr">
        <is>
          <t>Normal time (sec) to cap a case of 2.5 ounce ID Millennium</t>
        </is>
      </c>
    </row>
    <row r="136" s="70">
      <c r="B136" t="inlineStr">
        <is>
          <t>Multiply the normal time to cap a 2.5 ounce bottle of ID Millennium (B76) by the number of bottles in a case (C94)</t>
        </is>
      </c>
    </row>
    <row r="137" s="70">
      <c r="A137" t="inlineStr">
        <is>
          <t>B77</t>
        </is>
      </c>
      <c r="B137" t="inlineStr">
        <is>
          <t>Normal time (sec) to uncap a 2.5 ounce bottle of ID Millennium</t>
        </is>
      </c>
    </row>
    <row r="138">
      <c r="B138" t="inlineStr">
        <is>
          <t>Found by dividing 60 by the average number of bottles uncapped per minute (B99)</t>
        </is>
      </c>
    </row>
    <row r="139" s="70">
      <c r="A139" t="inlineStr">
        <is>
          <t>C77</t>
        </is>
      </c>
      <c r="B139" t="inlineStr">
        <is>
          <t>Normal time (sec) to uncap a case of 2.5 ounce ID Millennium</t>
        </is>
      </c>
    </row>
    <row r="140">
      <c r="B140" t="inlineStr">
        <is>
          <t>Multiply the normal time to uncap a 2.5 ounce bottle of ID Millennium (B77) by the number of bottles in a case (C94)</t>
        </is>
      </c>
    </row>
    <row r="141" s="70">
      <c r="A141" t="inlineStr">
        <is>
          <t>B78</t>
        </is>
      </c>
      <c r="B141" t="inlineStr">
        <is>
          <t>Normal time (sec) to recap a 2.5 ounce bottle of ID Millennium</t>
        </is>
      </c>
    </row>
    <row r="142">
      <c r="B142" t="inlineStr">
        <is>
          <t>Equal to the normal time to cap a 2.5 ounce bottle of ID Millennium (B76)</t>
        </is>
      </c>
    </row>
    <row r="143" s="70">
      <c r="A143" t="inlineStr">
        <is>
          <t>C78</t>
        </is>
      </c>
      <c r="B143" t="inlineStr">
        <is>
          <t>Normal time (sec) to recap a case of 2.5 ounce ID Millennium</t>
        </is>
      </c>
    </row>
    <row r="144" s="70">
      <c r="B144" t="inlineStr">
        <is>
          <t>Equal to normal time to cap a case of 2.5 ounce ID Millennium (C76)</t>
        </is>
      </c>
    </row>
    <row r="145" s="70">
      <c r="A145" t="inlineStr">
        <is>
          <t>C79</t>
        </is>
      </c>
      <c r="B145" t="inlineStr">
        <is>
          <t>Normal time (sec) to box a case of 2.5 ounce ID Millennium</t>
        </is>
      </c>
    </row>
    <row r="146" s="70">
      <c r="B146" t="inlineStr">
        <is>
          <t>Divide 60 by the average number of boxes filled per minute (B100)</t>
        </is>
      </c>
    </row>
    <row r="147" s="70">
      <c r="A147" t="inlineStr">
        <is>
          <t>B80</t>
        </is>
      </c>
      <c r="B147" t="inlineStr">
        <is>
          <t>The normal time (sec)a bottle spends on the conveyer before being uncapped</t>
        </is>
      </c>
    </row>
    <row r="148" s="70">
      <c r="B148" t="inlineStr">
        <is>
          <t>Found by timing the amount of time a bottle spends on the line before it is uncapped</t>
        </is>
      </c>
    </row>
    <row r="149" s="70">
      <c r="A149" t="inlineStr">
        <is>
          <t>C72</t>
        </is>
      </c>
      <c r="B149" t="inlineStr">
        <is>
          <t>The time (sec) a case (24 bottles) of 2.5 ounce ID Millennium spends on the assembly line before being uncapped</t>
        </is>
      </c>
    </row>
    <row r="150" s="70">
      <c r="B150" t="inlineStr">
        <is>
          <t>Multiply the time a bottle spends on the conveyer before being uncapped (B72) by the number of bottles in a case (C86)</t>
        </is>
      </c>
    </row>
    <row r="151" s="70">
      <c r="A151" t="inlineStr">
        <is>
          <t>[Person_10]</t>
        </is>
      </c>
      <c r="B151" t="inlineStr">
        <is>
          <t>The standard time it takes to set up the assembly line for the 2.5 ounce ID Millennium (includes allowance)</t>
        </is>
      </c>
    </row>
    <row r="152" s="70">
      <c r="B152" t="inlineStr">
        <is>
          <t>Multiply the normal time to set up the assembly line (D73) by 1 plus the allowance (B69)</t>
        </is>
      </c>
    </row>
    <row r="153" s="70">
      <c r="A153" t="inlineStr">
        <is>
          <t>B85</t>
        </is>
      </c>
      <c r="B153" t="inlineStr">
        <is>
          <t>The standard time it takes to label a bottle of 2.5 ounce ID Millennium (includes allowance)</t>
        </is>
      </c>
    </row>
    <row r="154" s="70">
      <c r="B154" t="inlineStr">
        <is>
          <t>Multiply the normal time to label a bottle (B74) by 1 plus the allowance (B69)</t>
        </is>
      </c>
    </row>
    <row r="155" s="70">
      <c r="A155" t="inlineStr">
        <is>
          <t>C85</t>
        </is>
      </c>
      <c r="B155" t="inlineStr">
        <is>
          <t>The standard time it takes to label a case of 2.5 ounce ID Millennium (includes allowance)</t>
        </is>
      </c>
    </row>
    <row r="156" s="70">
      <c r="B156" t="inlineStr">
        <is>
          <t>Multiply the standard time it takes to label a bottle of 2.5 ounce of ID Millennium (B85) by the number of bottles in a case (C94)</t>
        </is>
      </c>
    </row>
    <row r="157" s="70">
      <c r="A157" t="inlineStr">
        <is>
          <t>B86</t>
        </is>
      </c>
      <c r="B157" t="inlineStr">
        <is>
          <t>The standard time it takes to fill a bottle of 2.5 ounce ID Millennium (includes allowance)</t>
        </is>
      </c>
    </row>
    <row r="158" s="70">
      <c r="B158" t="inlineStr">
        <is>
          <t>Multiply the normal time to fill a bottle (B75) by 1 plus the allowance (B69)</t>
        </is>
      </c>
    </row>
    <row r="159" s="70">
      <c r="A159" t="inlineStr">
        <is>
          <t>C86</t>
        </is>
      </c>
      <c r="B159" t="inlineStr">
        <is>
          <t>The standard time it takes to fill a case of 2.5 ounce ID Millennium (includes allowance)</t>
        </is>
      </c>
    </row>
    <row r="160" s="70">
      <c r="B160" t="inlineStr">
        <is>
          <t>Multiply the standard time it takes to fill a bottle of 2.5 ounce of ID Millennium (B86) by the number of bottles in a case (C94)</t>
        </is>
      </c>
    </row>
    <row r="161" s="70">
      <c r="A161" t="inlineStr">
        <is>
          <t>B87</t>
        </is>
      </c>
      <c r="B161" t="inlineStr">
        <is>
          <t>The standard time it takes to cap a bottle of 2.5 ounce ID Millennium (includes allowance)</t>
        </is>
      </c>
    </row>
    <row r="162" s="70">
      <c r="B162" t="inlineStr">
        <is>
          <t>Multiply the normal time to cap a bottle (B76) by 1 plus the allowance (B69)</t>
        </is>
      </c>
    </row>
    <row r="163" s="70">
      <c r="A163" t="inlineStr">
        <is>
          <t>C87</t>
        </is>
      </c>
      <c r="B163" t="inlineStr">
        <is>
          <t>The standard time it takes to cap a case of 2.5 ounce ID Millennium (includes allowance)</t>
        </is>
      </c>
    </row>
    <row r="164" s="70">
      <c r="B164" t="inlineStr">
        <is>
          <t>Multiply the standard time it takes to cap a bottle of 2.5 ounce of ID Millennium (B87) by the number of bottles in a case (C94)</t>
        </is>
      </c>
    </row>
    <row r="165" s="70">
      <c r="A165" t="inlineStr">
        <is>
          <t>B88</t>
        </is>
      </c>
      <c r="B165" t="inlineStr">
        <is>
          <t>The standard time it takes to uncap a bottle of 2.5 ounce ID Millennium (includes allowance)</t>
        </is>
      </c>
    </row>
    <row r="166" s="70">
      <c r="B166" t="inlineStr">
        <is>
          <t>Multiply the normal time to uncap a bottle (B77) by 1 plus the allowance (B69)</t>
        </is>
      </c>
    </row>
    <row r="167" s="70">
      <c r="A167" t="inlineStr">
        <is>
          <t>C88</t>
        </is>
      </c>
      <c r="B167" t="inlineStr">
        <is>
          <t>The standard time it takes to uncap a case of 2.5 ounce ID Millennium (includes allowance)</t>
        </is>
      </c>
    </row>
    <row r="168" s="70">
      <c r="B168" t="inlineStr">
        <is>
          <t>Multiply the standard time it takes to uncap a bottle of 2.5 ounce of ID Millennium (B88) by the number of bottles in a case (C94)</t>
        </is>
      </c>
    </row>
    <row r="169" s="70">
      <c r="A169" t="inlineStr">
        <is>
          <t>B89</t>
        </is>
      </c>
      <c r="B169" t="inlineStr">
        <is>
          <t>The standard time it takes to recap a bottle of 2.5 ounce ID Millennium (includes allowance)</t>
        </is>
      </c>
    </row>
    <row r="170" s="70">
      <c r="B170" t="inlineStr">
        <is>
          <t>Equal to the standard time to cap a 2.5 ounce bottle of ID Millennium (B87)</t>
        </is>
      </c>
    </row>
    <row r="171" s="70">
      <c r="A171" t="inlineStr">
        <is>
          <t>C89</t>
        </is>
      </c>
      <c r="B171" t="inlineStr">
        <is>
          <t>The standard time it takes to recap a case of 2.5 ounce ID Millennium (includes allowance)</t>
        </is>
      </c>
    </row>
    <row r="172" s="70">
      <c r="B172" t="inlineStr">
        <is>
          <t>Equal to the standard time to cap a case of 2.5 ounce ID Millennium (C87)</t>
        </is>
      </c>
    </row>
    <row r="173" s="70">
      <c r="A173" t="inlineStr">
        <is>
          <t>C90</t>
        </is>
      </c>
      <c r="B173" t="inlineStr">
        <is>
          <t>Standard time (sec) to box a case of 2.5 ounce ID Millennium</t>
        </is>
      </c>
    </row>
    <row r="174" s="70">
      <c r="B174" t="inlineStr">
        <is>
          <t>Multiply the normal time (sec) to box a case of 2.5 ounce ID Millennium (C79) by 1 plus the allowance (B69)</t>
        </is>
      </c>
    </row>
    <row r="175" s="70">
      <c r="A175" t="inlineStr">
        <is>
          <t>B91</t>
        </is>
      </c>
      <c r="B175" t="inlineStr">
        <is>
          <t>The standard time (sec)a bottle spends on the conveyer before being uncapped</t>
        </is>
      </c>
    </row>
    <row r="176" s="70">
      <c r="B176" t="inlineStr">
        <is>
          <t>Multiply the normal time a bottle spends on the conveyer before being uncapped (B80) by 1 plus the allowance (B69)</t>
        </is>
      </c>
    </row>
    <row r="177" s="70">
      <c r="A177" t="inlineStr">
        <is>
          <t>C91</t>
        </is>
      </c>
      <c r="B177" t="inlineStr">
        <is>
          <t>The standard time (sec) a case (24 bottles) of 2.5 ounce ID Millennium spends on the assembly line before being uncapped</t>
        </is>
      </c>
    </row>
    <row r="178">
      <c r="B178" t="inlineStr">
        <is>
          <t>Multiply the standard time a bottle spends on the conveyer before being uncapped (B91) by the number of bottles in a case (C94)</t>
        </is>
      </c>
    </row>
    <row r="179" s="70">
      <c r="A179" t="inlineStr">
        <is>
          <t>C93</t>
        </is>
      </c>
      <c r="B179" t="inlineStr">
        <is>
          <t xml:space="preserve">MSRP Cost of a bottle of 2.5 ounce ID Millennium </t>
        </is>
      </c>
    </row>
    <row r="180">
      <c r="B180" t="inlineStr">
        <is>
          <t>from Westridge Labs website</t>
        </is>
      </c>
    </row>
    <row r="181">
      <c r="A181" t="inlineStr">
        <is>
          <t>C94</t>
        </is>
      </c>
      <c r="B181" t="inlineStr">
        <is>
          <t xml:space="preserve">Number of bottles in each case of 2.5 ounce ID Millennium </t>
        </is>
      </c>
    </row>
    <row r="182">
      <c r="B182" t="inlineStr">
        <is>
          <t>from Westridge Labs website</t>
        </is>
      </c>
    </row>
    <row r="183">
      <c r="A183" t="inlineStr">
        <is>
          <t>B86</t>
        </is>
      </c>
      <c r="B183" t="inlineStr">
        <is>
          <t>Average number of bottles filled per minute</t>
        </is>
      </c>
    </row>
    <row r="184">
      <c r="B184" t="inlineStr">
        <is>
          <t>Found by counting the number of bottles filled every minute for 6 cycles and averaging them</t>
        </is>
      </c>
    </row>
    <row r="185">
      <c r="A185" t="inlineStr">
        <is>
          <t>B87</t>
        </is>
      </c>
      <c r="B185" t="inlineStr">
        <is>
          <t>Average number of bottles placed on line per minute (number of bottles capped per minute)</t>
        </is>
      </c>
    </row>
    <row r="186">
      <c r="B186" t="inlineStr">
        <is>
          <t>Found by counting the number of bottles placed on the line every minute for 6 cycles and averaging them</t>
        </is>
      </c>
    </row>
    <row r="187">
      <c r="A187" t="inlineStr">
        <is>
          <t>B98</t>
        </is>
      </c>
      <c r="B187" t="inlineStr">
        <is>
          <t>Average number of bottles uncapped per minute</t>
        </is>
      </c>
    </row>
    <row r="188">
      <c r="B188" t="inlineStr">
        <is>
          <t>Found by counting the number of bottles uncapped every minute for 6 cycles and averaging them</t>
        </is>
      </c>
    </row>
    <row r="189">
      <c r="A189" t="inlineStr">
        <is>
          <t>B99</t>
        </is>
      </c>
      <c r="B189" t="inlineStr">
        <is>
          <t>Average number of boxes filled per minute</t>
        </is>
      </c>
    </row>
    <row r="190">
      <c r="B190" t="inlineStr">
        <is>
          <t>Found by counting the number of boxes filled per minute during periods where boxes were being filled and averaging them</t>
        </is>
      </c>
    </row>
    <row r="191">
      <c r="A191" t="inlineStr">
        <is>
          <t>B100</t>
        </is>
      </c>
      <c r="B191" t="inlineStr">
        <is>
          <t>Average number of bottles labeled per minute</t>
        </is>
      </c>
    </row>
    <row r="192">
      <c r="B192" t="inlineStr">
        <is>
          <t>Found by counting the number of bottles labeled every minute for 6 cycles and averging them</t>
        </is>
      </c>
    </row>
    <row r="193">
      <c r="A193" t="inlineStr">
        <is>
          <t>B103</t>
        </is>
      </c>
      <c r="B193" t="inlineStr">
        <is>
          <t>Cost of one back label ($)</t>
        </is>
      </c>
    </row>
    <row r="194">
      <c r="B194" t="inlineStr">
        <is>
          <t>Provided by [Person_7]</t>
        </is>
      </c>
    </row>
    <row r="195">
      <c r="A195" t="inlineStr">
        <is>
          <t>B104</t>
        </is>
      </c>
      <c r="B195" t="inlineStr">
        <is>
          <t>Cost of one front label ($)</t>
        </is>
      </c>
    </row>
    <row r="196">
      <c r="B196" t="inlineStr">
        <is>
          <t>Provided by [Person_7]</t>
        </is>
      </c>
    </row>
    <row r="197">
      <c r="A197" t="inlineStr">
        <is>
          <t>B105</t>
        </is>
      </c>
      <c r="B197" t="inlineStr">
        <is>
          <t>Cost of one Bottle ($)</t>
        </is>
      </c>
    </row>
    <row r="198">
      <c r="B198" t="inlineStr">
        <is>
          <t>Provided by [Person_7]</t>
        </is>
      </c>
    </row>
    <row r="199">
      <c r="A199" t="inlineStr">
        <is>
          <t>B106</t>
        </is>
      </c>
      <c r="B199" t="inlineStr">
        <is>
          <t>Cost of one [Person_1] ($)</t>
        </is>
      </c>
    </row>
    <row r="200">
      <c r="B200" t="inlineStr">
        <is>
          <t>Provided by [Person_7]</t>
        </is>
      </c>
    </row>
    <row r="201">
      <c r="A201" t="inlineStr">
        <is>
          <t>B107</t>
        </is>
      </c>
      <c r="B201" t="inlineStr">
        <is>
          <t>Cost of product ($) per bottle including waste and overfill</t>
        </is>
      </c>
    </row>
    <row r="202">
      <c r="B202" t="inlineStr">
        <is>
          <t>Provided by [Person_7]</t>
        </is>
      </c>
    </row>
    <row r="203">
      <c r="A203" t="inlineStr">
        <is>
          <t>B108</t>
        </is>
      </c>
      <c r="B203" t="inlineStr">
        <is>
          <t>Cost of one cap liner ($)</t>
        </is>
      </c>
    </row>
    <row r="204">
      <c r="B204" t="inlineStr">
        <is>
          <t>Provided by [Person_7]</t>
        </is>
      </c>
    </row>
    <row r="205">
      <c r="A205" t="inlineStr">
        <is>
          <t>B109</t>
        </is>
      </c>
      <c r="B205" t="inlineStr">
        <is>
          <t>Cost of one case box (one for every 24 bottles)</t>
        </is>
      </c>
    </row>
    <row r="206">
      <c r="B206" t="inlineStr">
        <is>
          <t>Provided by [Person_7]</t>
        </is>
      </c>
    </row>
  </sheetData>
  <pageMargins left="0.7" right="0.7" top="0.75" bottom="0.75" header="0.3" footer="0.3"/>
  <pageSetup orientation="portrait"/>
  <tableParts count="1">
    <tablePart r:id="rId1"/>
  </tableParts>
</worksheet>
</file>

<file path=xl/worksheets/sheet3.xml><?xml version="1.0" encoding="utf-8"?>
<worksheet xmlns="http://schemas.openxmlformats.org/spreadsheetml/2006/main">
  <sheetPr>
    <outlinePr summaryBelow="1" summaryRight="1"/>
    <pageSetUpPr/>
  </sheetPr>
  <dimension ref="A1:D101"/>
  <sheetViews>
    <sheetView tabSelected="1" topLeftCell="B1" zoomScale="85" zoomScaleNormal="85" workbookViewId="0">
      <selection activeCell="B6" sqref="B6"/>
    </sheetView>
  </sheetViews>
  <sheetFormatPr baseColWidth="8" defaultRowHeight="15"/>
  <cols>
    <col width="51.42578125" bestFit="1" customWidth="1" style="70" min="1" max="1"/>
    <col width="18.5703125" bestFit="1" customWidth="1" style="70" min="2" max="2"/>
    <col width="28.5703125" bestFit="1" customWidth="1" style="70" min="3" max="3"/>
    <col width="23.28515625" bestFit="1" customWidth="1" style="70" min="4" max="4"/>
  </cols>
  <sheetData>
    <row r="1">
      <c r="A1" s="52" t="inlineStr">
        <is>
          <t>Cost Model</t>
        </is>
      </c>
      <c r="B1" s="38" t="n"/>
      <c r="C1" s="38" t="n"/>
      <c r="D1" s="40" t="n"/>
    </row>
    <row r="2">
      <c r="A2" s="72" t="inlineStr">
        <is>
          <t>If Westridge wants to make 'x' amount of 2.8 oz. bottle of ID Moments how long will it take and how much will it cost?</t>
        </is>
      </c>
      <c r="D2" s="71" t="n"/>
    </row>
    <row r="3">
      <c r="A3" s="19" t="n"/>
      <c r="B3" s="20" t="n"/>
      <c r="C3" s="20" t="n"/>
      <c r="D3" s="21" t="n"/>
    </row>
    <row r="4">
      <c r="A4" s="25" t="inlineStr">
        <is>
          <t>Input</t>
        </is>
      </c>
      <c r="B4" s="22" t="n"/>
      <c r="C4" s="22" t="n"/>
      <c r="D4" s="23" t="n"/>
    </row>
    <row r="5">
      <c r="A5" s="26" t="inlineStr">
        <is>
          <t>Batch size (number of bottles)</t>
        </is>
      </c>
      <c r="B5" s="27" t="n">
        <v>240</v>
      </c>
      <c r="D5" s="71" t="n"/>
    </row>
    <row r="6">
      <c r="A6" s="28" t="n"/>
      <c r="B6" s="29" t="n"/>
      <c r="C6" s="14" t="n"/>
      <c r="D6" s="16" t="n"/>
    </row>
    <row r="7">
      <c r="A7" s="25" t="inlineStr">
        <is>
          <t>Output</t>
        </is>
      </c>
      <c r="B7" s="30" t="n"/>
      <c r="D7" s="71" t="n"/>
    </row>
    <row r="8" s="70">
      <c r="A8" s="69" t="inlineStr">
        <is>
          <t>Number of cases required</t>
        </is>
      </c>
      <c r="B8">
        <f>CEILING(B5/'2.5 oz. ID Millennium'!C94,1)</f>
        <v/>
      </c>
      <c r="D8" s="71" t="n"/>
    </row>
    <row r="9">
      <c r="A9" s="69" t="n"/>
      <c r="D9" s="71" t="n"/>
    </row>
    <row r="10">
      <c r="A10" t="inlineStr">
        <is>
          <t>Overhead cost</t>
        </is>
      </c>
      <c r="B10" s="59">
        <f>B57/30/24*D19</f>
        <v/>
      </c>
      <c r="D10" s="71" t="n"/>
    </row>
    <row r="11">
      <c r="A11" t="inlineStr">
        <is>
          <t>Raw material cost</t>
        </is>
      </c>
      <c r="B11" s="59">
        <f>B8*B58</f>
        <v/>
      </c>
      <c r="D11" s="71" t="n"/>
    </row>
    <row r="12" ht="15.75" customHeight="1" s="70" thickBot="1">
      <c r="A12" t="inlineStr">
        <is>
          <t>Labor cost</t>
        </is>
      </c>
      <c r="B12" s="59">
        <f>D19*B59*B60</f>
        <v/>
      </c>
      <c r="D12" s="71" t="n"/>
    </row>
    <row r="13" ht="15.75" customHeight="1" s="70" thickBot="1">
      <c r="A13" s="61" t="inlineStr">
        <is>
          <t>Total Cost</t>
        </is>
      </c>
      <c r="B13" s="62">
        <f>SUM(B10:B12)</f>
        <v/>
      </c>
      <c r="D13" s="71" t="n"/>
    </row>
    <row r="14">
      <c r="D14" s="71" t="n"/>
    </row>
    <row r="15">
      <c r="A15" s="69" t="inlineStr">
        <is>
          <t>Revenue ($)</t>
        </is>
      </c>
      <c r="B15" s="59">
        <f>B5*C85</f>
        <v/>
      </c>
      <c r="D15" s="71" t="n"/>
    </row>
    <row r="16">
      <c r="A16" s="69" t="inlineStr">
        <is>
          <t>Profit ($)</t>
        </is>
      </c>
      <c r="B16" s="73">
        <f>B15-B13</f>
        <v/>
      </c>
      <c r="D16" s="71" t="n"/>
    </row>
    <row r="17" ht="15.75" customHeight="1" s="70" thickBot="1">
      <c r="A17" s="69" t="n"/>
      <c r="D17" s="71" t="n"/>
    </row>
    <row r="18">
      <c r="A18" s="69" t="n"/>
      <c r="B18" t="inlineStr">
        <is>
          <t>Seconds per batch</t>
        </is>
      </c>
      <c r="C18" t="inlineStr">
        <is>
          <t>Minutes per batch</t>
        </is>
      </c>
      <c r="D18" s="67" t="inlineStr">
        <is>
          <t>Hours per batch</t>
        </is>
      </c>
    </row>
    <row r="19" ht="15.75" customHeight="1" s="70" thickBot="1">
      <c r="A19" s="69" t="inlineStr">
        <is>
          <t>Time to complete (sec, min, hour)</t>
        </is>
      </c>
      <c r="B19" s="68">
        <f>D76+B5*(B78+B79+B80+B77+B81+B83)+B8*C82</f>
        <v/>
      </c>
      <c r="C19" s="68">
        <f>B19/60</f>
        <v/>
      </c>
      <c r="D19" s="66">
        <f>C19/60</f>
        <v/>
      </c>
    </row>
    <row r="20">
      <c r="A20" s="69" t="n"/>
      <c r="D20" s="71" t="n"/>
    </row>
    <row r="21">
      <c r="A21" s="15" t="n"/>
      <c r="B21" s="14" t="n"/>
      <c r="C21" s="14" t="n"/>
      <c r="D21" s="16" t="n"/>
    </row>
    <row r="22">
      <c r="A22" s="42" t="inlineStr">
        <is>
          <t>Additional Output</t>
        </is>
      </c>
      <c r="B22" s="43" t="n"/>
      <c r="C22" s="43" t="n"/>
      <c r="D22" s="44" t="n"/>
    </row>
    <row r="23">
      <c r="A23" s="69" t="inlineStr">
        <is>
          <t>Cost per individual step</t>
        </is>
      </c>
      <c r="D23" s="71" t="n"/>
    </row>
    <row r="24">
      <c r="A24" s="69" t="n"/>
      <c r="D24" s="71" t="n"/>
    </row>
    <row r="25">
      <c r="A25" s="69" t="n"/>
      <c r="B25" t="inlineStr">
        <is>
          <t>Seconds per batch</t>
        </is>
      </c>
      <c r="C25" t="inlineStr">
        <is>
          <t>Minutes per batch</t>
        </is>
      </c>
      <c r="D25" s="71" t="inlineStr">
        <is>
          <t>Hours per batch</t>
        </is>
      </c>
    </row>
    <row r="26">
      <c r="A26" s="69" t="inlineStr">
        <is>
          <t>Set up cost ($)</t>
        </is>
      </c>
      <c r="B26" s="59">
        <f>B27*B59*D28</f>
        <v/>
      </c>
      <c r="D26" s="71" t="n"/>
    </row>
    <row r="27">
      <c r="A27" s="69" t="inlineStr">
        <is>
          <t>Number of operators</t>
        </is>
      </c>
      <c r="B27" t="n">
        <v>4</v>
      </c>
      <c r="D27" s="71" t="n"/>
    </row>
    <row r="28">
      <c r="A28" s="69" t="inlineStr">
        <is>
          <t>Time to set up (sec, min, hour)</t>
        </is>
      </c>
      <c r="B28">
        <f>D76</f>
        <v/>
      </c>
      <c r="C28">
        <f>B28/60</f>
        <v/>
      </c>
      <c r="D28" s="7">
        <f>C28/60</f>
        <v/>
      </c>
    </row>
    <row r="29">
      <c r="A29" s="69" t="n"/>
      <c r="D29" s="7" t="n"/>
    </row>
    <row r="30">
      <c r="A30" s="69" t="inlineStr">
        <is>
          <t>Cost to label ($)</t>
        </is>
      </c>
      <c r="B30" s="59">
        <f>B31*B59*D32+B5*(B95+B96)</f>
        <v/>
      </c>
      <c r="D30" s="7" t="n"/>
    </row>
    <row r="31">
      <c r="A31" s="69" t="inlineStr">
        <is>
          <t>Number of operators</t>
        </is>
      </c>
      <c r="B31" t="n">
        <v>2</v>
      </c>
      <c r="D31" s="7" t="n"/>
    </row>
    <row r="32">
      <c r="A32" s="69" t="inlineStr">
        <is>
          <t>Time to label (sec, min, hour)</t>
        </is>
      </c>
      <c r="B32" s="68">
        <f>B5*B77</f>
        <v/>
      </c>
      <c r="C32" s="68">
        <f>B32/60</f>
        <v/>
      </c>
      <c r="D32" s="7">
        <f>C32/60</f>
        <v/>
      </c>
    </row>
    <row r="33">
      <c r="A33" s="69" t="n"/>
      <c r="D33" s="7" t="n"/>
    </row>
    <row r="34">
      <c r="A34" s="69" t="inlineStr">
        <is>
          <t>Cost to fill ($)</t>
        </is>
      </c>
      <c r="B34" s="59">
        <f>B35*B59*D36+B5*(B99+B97)</f>
        <v/>
      </c>
      <c r="D34" s="71" t="n"/>
    </row>
    <row r="35">
      <c r="A35" s="69" t="inlineStr">
        <is>
          <t>Number of operators</t>
        </is>
      </c>
      <c r="B35" t="n">
        <v>1</v>
      </c>
      <c r="D35" s="71" t="n"/>
    </row>
    <row r="36">
      <c r="A36" s="69" t="inlineStr">
        <is>
          <t>Time to fill (sec, min, hour)</t>
        </is>
      </c>
      <c r="B36" s="68">
        <f>B5*B78</f>
        <v/>
      </c>
      <c r="C36" s="68">
        <f>B36/60</f>
        <v/>
      </c>
      <c r="D36" s="7">
        <f>C36/60</f>
        <v/>
      </c>
    </row>
    <row r="37">
      <c r="A37" s="69" t="n"/>
      <c r="D37" s="71" t="n"/>
    </row>
    <row r="38">
      <c r="A38" s="69" t="inlineStr">
        <is>
          <t>Cost to cap ($)</t>
        </is>
      </c>
      <c r="B38" s="59">
        <f>B39*B59*D40+B5*(B100+B98)</f>
        <v/>
      </c>
      <c r="D38" s="71" t="n"/>
    </row>
    <row r="39">
      <c r="A39" s="69" t="inlineStr">
        <is>
          <t>Number of operators</t>
        </is>
      </c>
      <c r="B39" t="n">
        <v>2</v>
      </c>
      <c r="D39" s="71" t="n"/>
    </row>
    <row r="40">
      <c r="A40" s="69" t="inlineStr">
        <is>
          <t>Time to cap (sec, min, hour)</t>
        </is>
      </c>
      <c r="B40" s="68">
        <f>B79*B5</f>
        <v/>
      </c>
      <c r="C40" s="68">
        <f>B40/60</f>
        <v/>
      </c>
      <c r="D40" s="7">
        <f>C40/60</f>
        <v/>
      </c>
    </row>
    <row r="41">
      <c r="A41" s="69" t="n"/>
      <c r="B41" s="68" t="n"/>
      <c r="C41" s="68" t="n"/>
      <c r="D41" s="7" t="n"/>
    </row>
    <row r="42">
      <c r="A42" s="69" t="inlineStr">
        <is>
          <t>Cost to wait ($)</t>
        </is>
      </c>
      <c r="B42" s="59">
        <f>B43*D44*B59</f>
        <v/>
      </c>
      <c r="C42" s="68" t="n"/>
      <c r="D42" s="7" t="n"/>
    </row>
    <row r="43">
      <c r="A43" s="69" t="inlineStr">
        <is>
          <t>number of operators</t>
        </is>
      </c>
      <c r="B43" t="n">
        <v>1</v>
      </c>
      <c r="D43" s="71" t="n"/>
    </row>
    <row r="44">
      <c r="A44" s="69" t="inlineStr">
        <is>
          <t>time to wait</t>
        </is>
      </c>
      <c r="B44">
        <f>B5*B83</f>
        <v/>
      </c>
      <c r="C44">
        <f>B44/60</f>
        <v/>
      </c>
      <c r="D44" s="7">
        <f>C44/60</f>
        <v/>
      </c>
    </row>
    <row r="45">
      <c r="A45" s="69" t="n"/>
      <c r="B45" s="68" t="n"/>
      <c r="C45" s="68" t="n"/>
      <c r="D45" s="7" t="n"/>
    </row>
    <row r="46">
      <c r="A46" s="69" t="inlineStr">
        <is>
          <t>Cost to box ($)</t>
        </is>
      </c>
      <c r="B46" s="54">
        <f>B47*B59*D48+B8*B101</f>
        <v/>
      </c>
      <c r="C46" s="68" t="n"/>
      <c r="D46" s="7" t="n"/>
    </row>
    <row r="47">
      <c r="A47" s="69" t="inlineStr">
        <is>
          <t>Number of operators</t>
        </is>
      </c>
      <c r="B47" t="n">
        <v>1</v>
      </c>
      <c r="C47" s="68" t="n"/>
      <c r="D47" s="7" t="n"/>
    </row>
    <row r="48">
      <c r="A48" s="69" t="inlineStr">
        <is>
          <t>Time to box (sec, min, hour)</t>
        </is>
      </c>
      <c r="B48">
        <f>B8*C82</f>
        <v/>
      </c>
      <c r="C48">
        <f>B48/60</f>
        <v/>
      </c>
      <c r="D48" s="7">
        <f>C48/60</f>
        <v/>
      </c>
    </row>
    <row r="49">
      <c r="A49" s="69" t="n"/>
      <c r="D49" s="7" t="n"/>
    </row>
    <row r="50">
      <c r="A50" s="69" t="inlineStr">
        <is>
          <t>Total cost ($)</t>
        </is>
      </c>
      <c r="B50" s="59">
        <f>B26+B30+B34+B38+B42+B46</f>
        <v/>
      </c>
      <c r="C50" s="59" t="n"/>
      <c r="D50" s="57" t="n"/>
    </row>
    <row r="51">
      <c r="A51" s="69" t="inlineStr">
        <is>
          <t>Total time (hours)</t>
        </is>
      </c>
      <c r="B51" s="68">
        <f>D48+D44+D40+D36+D32+D28</f>
        <v/>
      </c>
      <c r="C51" s="71" t="n"/>
      <c r="D51" s="71" t="n"/>
    </row>
    <row r="52">
      <c r="A52" s="69" t="n"/>
      <c r="D52" s="71" t="n"/>
    </row>
    <row r="53">
      <c r="A53" s="34" t="n"/>
      <c r="B53" s="35" t="n"/>
      <c r="C53" s="74" t="n"/>
      <c r="D53" s="37" t="n"/>
    </row>
    <row r="54">
      <c r="A54" s="52" t="inlineStr">
        <is>
          <t>Variable Values</t>
        </is>
      </c>
      <c r="B54" s="38" t="n"/>
      <c r="C54" s="75" t="n"/>
      <c r="D54" s="40" t="n"/>
    </row>
    <row r="55">
      <c r="A55" s="69" t="n"/>
      <c r="C55" s="73" t="n"/>
      <c r="D55" s="71" t="n"/>
    </row>
    <row r="56">
      <c r="A56" s="69" t="inlineStr">
        <is>
          <t>Factors included in cost model:</t>
        </is>
      </c>
      <c r="C56" t="inlineStr">
        <is>
          <t>Sq. Feet</t>
        </is>
      </c>
      <c r="D56" s="71" t="inlineStr">
        <is>
          <t>Rate</t>
        </is>
      </c>
    </row>
    <row r="57">
      <c r="A57" s="69" t="inlineStr">
        <is>
          <t>overhead (rent per month)</t>
        </is>
      </c>
      <c r="B57" s="59">
        <f>C57*D57</f>
        <v/>
      </c>
      <c r="C57" t="n">
        <v>1500</v>
      </c>
      <c r="D57" s="56" t="n">
        <v>155</v>
      </c>
    </row>
    <row r="58">
      <c r="A58" s="69" t="inlineStr">
        <is>
          <t>cost of raw materials per case</t>
        </is>
      </c>
      <c r="B58" s="59">
        <f>SUM(B95:B100)*24+B101</f>
        <v/>
      </c>
      <c r="D58" s="71" t="n"/>
    </row>
    <row r="59">
      <c r="A59" s="69" t="inlineStr">
        <is>
          <t>Average hourly wage (including taxes and benefits)</t>
        </is>
      </c>
      <c r="B59" s="59" t="n">
        <v>10.52</v>
      </c>
      <c r="D59" s="71" t="n"/>
    </row>
    <row r="60">
      <c r="A60" s="69" t="inlineStr">
        <is>
          <t>Average employees working on 2.5 oz ID Millennium</t>
        </is>
      </c>
      <c r="B60" s="68" t="n">
        <v>4</v>
      </c>
      <c r="D60" s="71" t="n"/>
    </row>
    <row r="61">
      <c r="A61" s="69" t="inlineStr">
        <is>
          <t>Allowance</t>
        </is>
      </c>
      <c r="B61" s="51" t="n">
        <v>0.1</v>
      </c>
      <c r="D61" s="71" t="n"/>
    </row>
    <row r="62">
      <c r="A62" s="65">
        <f>B57/30/24</f>
        <v/>
      </c>
      <c r="B62" s="51" t="n"/>
      <c r="D62" s="71" t="n"/>
    </row>
    <row r="63">
      <c r="A63" s="69" t="inlineStr">
        <is>
          <t>Time per step</t>
        </is>
      </c>
      <c r="B63" s="51" t="n"/>
      <c r="D63" s="71" t="n"/>
    </row>
    <row r="64">
      <c r="A64" s="69" t="n"/>
      <c r="B64" t="inlineStr">
        <is>
          <t>Seconds per bottle</t>
        </is>
      </c>
      <c r="C64" s="11" t="inlineStr">
        <is>
          <t>Seconds per case (24 bottles)</t>
        </is>
      </c>
      <c r="D64" s="71" t="inlineStr">
        <is>
          <t>Fixed Time (sec)</t>
        </is>
      </c>
    </row>
    <row r="65">
      <c r="A65" s="69" t="inlineStr">
        <is>
          <t>Set up time  (sec)</t>
        </is>
      </c>
      <c r="C65" s="11" t="n"/>
      <c r="D65" s="71">
        <f>IF(B5=0,0,20*60)</f>
        <v/>
      </c>
    </row>
    <row r="66">
      <c r="A66" s="69" t="inlineStr">
        <is>
          <t>Time to label  (sec)</t>
        </is>
      </c>
      <c r="B66" s="68">
        <f>60/B88</f>
        <v/>
      </c>
      <c r="C66" s="68">
        <f>B66*$C$86</f>
        <v/>
      </c>
      <c r="D66" s="71" t="n"/>
    </row>
    <row r="67">
      <c r="A67" s="69" t="inlineStr">
        <is>
          <t>Time to fill  (sec)</t>
        </is>
      </c>
      <c r="B67" s="68">
        <f>60/B89</f>
        <v/>
      </c>
      <c r="C67" s="68">
        <f>B67*$C$86</f>
        <v/>
      </c>
      <c r="D67" s="71" t="n"/>
    </row>
    <row r="68">
      <c r="A68" s="69" t="inlineStr">
        <is>
          <t>Time to cap  (sec)</t>
        </is>
      </c>
      <c r="B68" s="68">
        <f>60/B90</f>
        <v/>
      </c>
      <c r="C68" s="68">
        <f>B68*$C$86</f>
        <v/>
      </c>
      <c r="D68" s="71" t="n"/>
    </row>
    <row r="69">
      <c r="A69" s="69" t="inlineStr">
        <is>
          <t>Time to uncap  (sec)</t>
        </is>
      </c>
      <c r="B69" s="68" t="n">
        <v>0</v>
      </c>
      <c r="C69" s="68">
        <f>B69*$C$86</f>
        <v/>
      </c>
      <c r="D69" s="71" t="n"/>
    </row>
    <row r="70">
      <c r="A70" s="69" t="inlineStr">
        <is>
          <t>Time to recap  (sec)</t>
        </is>
      </c>
      <c r="B70" s="68" t="n">
        <v>0</v>
      </c>
      <c r="C70" s="68">
        <f>B70*$C$86</f>
        <v/>
      </c>
      <c r="D70" s="71" t="n"/>
    </row>
    <row r="71">
      <c r="A71" s="69" t="inlineStr">
        <is>
          <t>Time to box a case  (sec)</t>
        </is>
      </c>
      <c r="B71" s="68" t="inlineStr">
        <is>
          <t>N/A</t>
        </is>
      </c>
      <c r="C71">
        <f>60/B92</f>
        <v/>
      </c>
      <c r="D71" s="71" t="n"/>
    </row>
    <row r="72">
      <c r="A72" s="69" t="inlineStr">
        <is>
          <t>Wait time on conveyer  (sec)</t>
        </is>
      </c>
      <c r="B72" t="n">
        <v>5</v>
      </c>
      <c r="C72">
        <f>B72*C86</f>
        <v/>
      </c>
      <c r="D72" s="71" t="n"/>
    </row>
    <row r="73">
      <c r="A73" s="69" t="n"/>
      <c r="C73" s="11" t="n"/>
      <c r="D73" s="71" t="n"/>
    </row>
    <row r="74">
      <c r="A74" s="69" t="inlineStr">
        <is>
          <t>Time per step including allowances</t>
        </is>
      </c>
      <c r="C74" s="11" t="n"/>
      <c r="D74" s="71" t="n"/>
    </row>
    <row r="75">
      <c r="A75" s="69" t="n"/>
      <c r="B75" t="inlineStr">
        <is>
          <t>Seconds per bottle</t>
        </is>
      </c>
      <c r="C75" s="11" t="inlineStr">
        <is>
          <t>Seconds per case (24 bottles)</t>
        </is>
      </c>
      <c r="D75" s="71" t="inlineStr">
        <is>
          <t>Fixed Time (sec)</t>
        </is>
      </c>
    </row>
    <row r="76">
      <c r="A76" s="69" t="inlineStr">
        <is>
          <t>Set up time  (sec)</t>
        </is>
      </c>
      <c r="C76" s="11" t="n"/>
      <c r="D76" s="71">
        <f>D65*(1+B61)</f>
        <v/>
      </c>
    </row>
    <row r="77">
      <c r="A77" s="69" t="inlineStr">
        <is>
          <t>Time to label  (sec)</t>
        </is>
      </c>
      <c r="B77" s="68">
        <f>B66*(1+$B$61)</f>
        <v/>
      </c>
      <c r="C77" s="68">
        <f>B77*$C$86</f>
        <v/>
      </c>
      <c r="D77" s="71" t="n"/>
    </row>
    <row r="78">
      <c r="A78" s="69" t="inlineStr">
        <is>
          <t>Time to fill  (sec)</t>
        </is>
      </c>
      <c r="B78" s="68">
        <f>B67*(1+$B$61)</f>
        <v/>
      </c>
      <c r="C78" s="68">
        <f>B78*$C$86</f>
        <v/>
      </c>
      <c r="D78" s="71" t="n"/>
    </row>
    <row r="79">
      <c r="A79" s="69" t="inlineStr">
        <is>
          <t>Time to cap  (sec)</t>
        </is>
      </c>
      <c r="B79" s="68">
        <f>B68*(1+$B$61)</f>
        <v/>
      </c>
      <c r="C79" s="68">
        <f>B79*$C$86</f>
        <v/>
      </c>
      <c r="D79" s="71" t="n"/>
    </row>
    <row r="80">
      <c r="A80" s="69" t="inlineStr">
        <is>
          <t>Time to uncap  (sec)</t>
        </is>
      </c>
      <c r="B80" s="68">
        <f>B69*(1+$B$61)</f>
        <v/>
      </c>
      <c r="C80" s="68">
        <f>B80*$C$86</f>
        <v/>
      </c>
      <c r="D80" s="71" t="n"/>
    </row>
    <row r="81">
      <c r="A81" s="69" t="inlineStr">
        <is>
          <t>Time to recap  (sec)</t>
        </is>
      </c>
      <c r="B81" s="68">
        <f>B70*(1+$B$61)</f>
        <v/>
      </c>
      <c r="C81" s="68">
        <f>B81*$C$86</f>
        <v/>
      </c>
      <c r="D81" s="71" t="n"/>
    </row>
    <row r="82">
      <c r="A82" s="69" t="inlineStr">
        <is>
          <t>Time to box a case  (sec)</t>
        </is>
      </c>
      <c r="B82" t="inlineStr">
        <is>
          <t>N/A</t>
        </is>
      </c>
      <c r="C82">
        <f>C71*(1+B61)</f>
        <v/>
      </c>
      <c r="D82" s="71" t="n"/>
    </row>
    <row r="83">
      <c r="A83" s="69" t="inlineStr">
        <is>
          <t>Wait time on conveyer  (sec)</t>
        </is>
      </c>
      <c r="B83">
        <f>B72*(1+B61)</f>
        <v/>
      </c>
      <c r="C83">
        <f>B83*C86</f>
        <v/>
      </c>
      <c r="D83" s="71" t="n"/>
    </row>
    <row r="84">
      <c r="A84" s="69" t="n"/>
      <c r="D84" s="71" t="n"/>
    </row>
    <row r="85">
      <c r="A85" s="69" t="inlineStr">
        <is>
          <t>Cost of a bottle of 2.5 oz Millenium ($)</t>
        </is>
      </c>
      <c r="C85" s="73" t="n">
        <v>9.92</v>
      </c>
      <c r="D85" s="71" t="n"/>
    </row>
    <row r="86">
      <c r="A86" s="69" t="inlineStr">
        <is>
          <t># in case</t>
        </is>
      </c>
      <c r="C86" t="n">
        <v>24</v>
      </c>
      <c r="D86" s="71" t="n"/>
    </row>
    <row r="87">
      <c r="A87" s="69" t="n"/>
      <c r="D87" s="71" t="n"/>
    </row>
    <row r="88">
      <c r="A88" s="69" t="inlineStr">
        <is>
          <t>Average number of bottles labeled per minute</t>
        </is>
      </c>
      <c r="B88" t="n">
        <v>31.05</v>
      </c>
      <c r="D88" s="71" t="n"/>
    </row>
    <row r="89">
      <c r="A89" s="69" t="inlineStr">
        <is>
          <t>Average number of bottles filled per minute</t>
        </is>
      </c>
      <c r="B89" t="n">
        <v>19.93</v>
      </c>
      <c r="D89" s="71" t="n"/>
    </row>
    <row r="90">
      <c r="A90" s="69" t="inlineStr">
        <is>
          <t>Average number of bottles placed on line per minute</t>
        </is>
      </c>
      <c r="B90" t="n">
        <v>20.32</v>
      </c>
      <c r="D90" s="71" t="n"/>
    </row>
    <row r="91">
      <c r="A91" s="69" t="inlineStr">
        <is>
          <t>Average number of bottles uncapped per minute</t>
        </is>
      </c>
      <c r="B91" t="n">
        <v>20.92</v>
      </c>
      <c r="D91" s="71" t="n"/>
    </row>
    <row r="92">
      <c r="A92" s="69" t="inlineStr">
        <is>
          <t>Average number of boxes filled per minute</t>
        </is>
      </c>
      <c r="B92" t="n">
        <v>2</v>
      </c>
      <c r="D92" s="71" t="n"/>
    </row>
    <row r="93">
      <c r="A93" s="69" t="n"/>
      <c r="D93" s="71" t="n"/>
    </row>
    <row r="94">
      <c r="A94" s="69" t="inlineStr">
        <is>
          <t xml:space="preserve">Cost of Raw Materials ($) </t>
        </is>
      </c>
      <c r="D94" s="71" t="n"/>
    </row>
    <row r="95">
      <c r="A95" s="69" t="inlineStr">
        <is>
          <t>Back Label ($)</t>
        </is>
      </c>
      <c r="B95" s="54" t="n">
        <v>0.02371</v>
      </c>
      <c r="D95" s="71" t="n"/>
    </row>
    <row r="96">
      <c r="A96" s="69" t="inlineStr">
        <is>
          <t>Front Label ($)</t>
        </is>
      </c>
      <c r="B96" s="54" t="n">
        <v>0.02857</v>
      </c>
      <c r="D96" s="71" t="n"/>
    </row>
    <row r="97">
      <c r="A97" s="69" t="inlineStr">
        <is>
          <t>Bottle ($)</t>
        </is>
      </c>
      <c r="B97" s="54" t="n">
        <v>0.09918</v>
      </c>
      <c r="D97" s="71" t="n"/>
    </row>
    <row r="98">
      <c r="A98" s="69" t="inlineStr">
        <is>
          <t>[Person_1] ($)</t>
        </is>
      </c>
      <c r="B98" s="54" t="n">
        <v>0.06585000000000001</v>
      </c>
      <c r="D98" s="71" t="n"/>
    </row>
    <row r="99">
      <c r="A99" s="69" t="inlineStr">
        <is>
          <t>Product ($) Includes waste and overfill</t>
        </is>
      </c>
      <c r="B99" s="54" t="n">
        <v>0.5113</v>
      </c>
      <c r="D99" s="71" t="n"/>
    </row>
    <row r="100">
      <c r="A100" s="69" t="inlineStr">
        <is>
          <t>[Person_2] ($)</t>
        </is>
      </c>
      <c r="B100" s="54" t="n">
        <v>0.00595</v>
      </c>
      <c r="D100" s="71" t="n"/>
    </row>
    <row r="101">
      <c r="A101" s="53" t="inlineStr">
        <is>
          <t>[Person_3] ($) one for each 24 bottles</t>
        </is>
      </c>
      <c r="B101" s="55" t="n">
        <v>0.28</v>
      </c>
      <c r="C101" s="9" t="n"/>
      <c r="D101" s="10" t="n"/>
    </row>
  </sheetData>
  <mergeCells count="2">
    <mergeCell ref="C51:D51"/>
    <mergeCell ref="A2:D2"/>
  </mergeCell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Sarina</dc:creator>
  <dcterms:created xsi:type="dcterms:W3CDTF">2011-02-09T22:22:24Z</dcterms:created>
  <dcterms:modified xsi:type="dcterms:W3CDTF">2025-09-29T14:55:32Z</dcterms:modified>
  <cp:lastModifiedBy>sallen</cp:lastModifiedBy>
</cp:coreProperties>
</file>