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75" yWindow="615" windowWidth="30090" windowHeight="11355" tabRatio="600" firstSheet="0" activeTab="0" autoFilterDateGrouping="1"/>
  </bookViews>
  <sheets>
    <sheet name="CountingData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m/d/yy\ h:mm;@"/>
  </numFmts>
  <fonts count="7">
    <font>
      <name val="Calibri"/>
      <family val="2"/>
      <color theme="1"/>
      <sz val="12"/>
    </font>
    <font>
      <name val="Arial"/>
      <family val="2"/>
      <b val="1"/>
      <color theme="1"/>
      <sz val="12"/>
    </font>
    <font>
      <name val="Calibri"/>
      <family val="2"/>
      <b val="1"/>
      <sz val="12"/>
      <scheme val="minor"/>
    </font>
    <font>
      <name val="Arial"/>
      <family val="2"/>
      <color theme="1"/>
      <sz val="12"/>
    </font>
    <font>
      <name val="Arial"/>
      <family val="2"/>
      <sz val="12"/>
    </font>
    <font>
      <name val="Arial"/>
      <family val="2"/>
      <sz val="10"/>
    </font>
    <font>
      <name val="Arial"/>
      <family val="2"/>
      <b val="1"/>
      <color theme="0"/>
      <sz val="12"/>
    </font>
  </fonts>
  <fills count="7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7FEFF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2" fillId="3" borderId="5" applyAlignment="1" pivotButton="0" quotePrefix="0" xfId="0">
      <alignment horizontal="center" vertical="center"/>
    </xf>
    <xf numFmtId="0" fontId="2" fillId="3" borderId="6" applyAlignment="1" pivotButton="0" quotePrefix="0" xfId="0">
      <alignment horizontal="center" vertical="center"/>
    </xf>
    <xf numFmtId="0" fontId="2" fillId="3" borderId="7" applyAlignment="1" pivotButton="0" quotePrefix="0" xfId="0">
      <alignment horizontal="center" vertical="center"/>
    </xf>
    <xf numFmtId="0" fontId="2" fillId="3" borderId="8" applyAlignment="1" pivotButton="0" quotePrefix="0" xfId="0">
      <alignment horizontal="center" vertical="center"/>
    </xf>
    <xf numFmtId="18" fontId="3" fillId="0" borderId="0" pivotButton="0" quotePrefix="0" xfId="0"/>
    <xf numFmtId="0" fontId="4" fillId="4" borderId="9" applyAlignment="1" applyProtection="1" pivotButton="0" quotePrefix="0" xfId="0">
      <alignment horizontal="center"/>
      <protection locked="0" hidden="0"/>
    </xf>
    <xf numFmtId="0" fontId="4" fillId="5" borderId="10" applyAlignment="1" applyProtection="1" pivotButton="0" quotePrefix="0" xfId="0">
      <alignment horizontal="center"/>
      <protection locked="0" hidden="0"/>
    </xf>
    <xf numFmtId="0" fontId="4" fillId="0" borderId="0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center" vertical="center"/>
    </xf>
    <xf numFmtId="0" fontId="4" fillId="5" borderId="12" applyAlignment="1" applyProtection="1" pivotButton="0" quotePrefix="0" xfId="0">
      <alignment horizontal="center"/>
      <protection locked="0" hidden="0"/>
    </xf>
    <xf numFmtId="0" fontId="4" fillId="5" borderId="4" applyAlignment="1" applyProtection="1" pivotButton="0" quotePrefix="0" xfId="0">
      <alignment horizontal="center"/>
      <protection locked="0" hidden="0"/>
    </xf>
    <xf numFmtId="0" fontId="6" fillId="6" borderId="13" pivotButton="0" quotePrefix="0" xfId="0"/>
    <xf numFmtId="0" fontId="6" fillId="6" borderId="14" pivotButton="0" quotePrefix="0" xfId="0"/>
    <xf numFmtId="164" fontId="4" fillId="5" borderId="11" applyAlignment="1" applyProtection="1" pivotButton="0" quotePrefix="0" xfId="0">
      <alignment horizontal="center"/>
      <protection locked="0" hidden="0"/>
    </xf>
    <xf numFmtId="0" fontId="2" fillId="3" borderId="15" applyAlignment="1" pivotButton="0" quotePrefix="0" xfId="0">
      <alignment horizontal="center" vertical="center"/>
    </xf>
    <xf numFmtId="18" fontId="3" fillId="5" borderId="4" pivotButton="0" quotePrefix="0" xfId="0"/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 wrapText="1"/>
    </xf>
    <xf numFmtId="18" fontId="3" fillId="5" borderId="4" applyAlignment="1" pivotButton="0" quotePrefix="0" xfId="0">
      <alignment horizontal="center"/>
    </xf>
  </cellXfs>
  <cellStyles count="2">
    <cellStyle name="Normal" xfId="0" builtinId="0"/>
    <cellStyle name="Normal 3" xfId="1"/>
  </cellStyles>
  <dxfs count="11"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32"/>
  <sheetViews>
    <sheetView tabSelected="1" topLeftCell="A7" zoomScale="90" zoomScaleNormal="90" workbookViewId="0">
      <selection activeCell="D21" sqref="D21"/>
    </sheetView>
  </sheetViews>
  <sheetFormatPr baseColWidth="8" defaultColWidth="8.625" defaultRowHeight="15.75"/>
  <cols>
    <col width="10.875" customWidth="1" style="25" min="1" max="1"/>
    <col width="15.375" customWidth="1" style="25" min="2" max="2"/>
    <col width="13.875" customWidth="1" style="25" min="3" max="3"/>
    <col width="13.5" bestFit="1" customWidth="1" style="25" min="4" max="4"/>
    <col width="11.125" bestFit="1" customWidth="1" style="25" min="5" max="6"/>
    <col width="11.125" customWidth="1" style="25" min="7" max="8"/>
    <col width="26.625" customWidth="1" style="25" min="9" max="9"/>
    <col hidden="1" width="12.75" customWidth="1" style="25" min="10" max="10"/>
    <col hidden="1" width="9.625" customWidth="1" style="25" min="11" max="11"/>
    <col hidden="1" width="13.25" customWidth="1" style="25" min="12" max="12"/>
    <col width="12.125" customWidth="1" style="25" min="13" max="13"/>
    <col width="5.625" customWidth="1" style="25" min="14" max="17"/>
    <col hidden="1" width="5.625" customWidth="1" style="25" min="18" max="19"/>
    <col hidden="1" width="8.625" customWidth="1" style="25" min="20" max="23"/>
    <col hidden="1" width="5.625" customWidth="1" style="25" min="24" max="24"/>
    <col hidden="1" width="13" customWidth="1" style="25" min="25" max="25"/>
    <col width="8.625" customWidth="1" style="25" min="26" max="16384"/>
  </cols>
  <sheetData>
    <row r="1" ht="16.5" customHeight="1" thickBot="1">
      <c r="S1" s="2" t="n"/>
      <c r="T1" s="2" t="n"/>
      <c r="U1" s="2" t="n"/>
      <c r="V1" s="2" t="n"/>
      <c r="W1" s="2" t="n"/>
      <c r="X1" s="2" t="n"/>
    </row>
    <row r="2" ht="17.25" customHeight="1" thickBot="1" thickTop="1">
      <c r="A2" s="23" t="n"/>
      <c r="S2" s="25" t="n"/>
      <c r="T2" s="25" t="n"/>
      <c r="U2" s="25" t="n"/>
      <c r="V2" s="25" t="n"/>
      <c r="W2" s="25" t="n"/>
      <c r="X2" s="25" t="n"/>
    </row>
    <row r="3" ht="21.95" customHeight="1" thickTop="1">
      <c r="A3" s="23" t="inlineStr">
        <is>
          <t>Sample of INPUT Data to Generate the Weather and Roads Report - Safety School Zone</t>
        </is>
      </c>
      <c r="B3" s="22" t="n"/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S3" s="3" t="n"/>
      <c r="T3" s="25" t="inlineStr">
        <is>
          <t>[Person_1] testing result</t>
        </is>
      </c>
      <c r="Y3" s="4" t="n"/>
    </row>
    <row r="4" ht="16.5" customHeight="1" thickBot="1"/>
    <row r="5" ht="16.5" customHeight="1" thickBot="1">
      <c r="A5" s="5" t="inlineStr">
        <is>
          <t>Time</t>
        </is>
      </c>
      <c r="B5" s="6" t="inlineStr">
        <is>
          <t>Counter ID</t>
        </is>
      </c>
      <c r="C5" s="6" t="inlineStr">
        <is>
          <t>Type</t>
        </is>
      </c>
      <c r="D5" s="6" t="inlineStr">
        <is>
          <t>Direction From</t>
        </is>
      </c>
      <c r="E5" s="6" t="inlineStr">
        <is>
          <t>Direction To</t>
        </is>
      </c>
      <c r="F5" s="6" t="inlineStr">
        <is>
          <t>Count</t>
        </is>
      </c>
      <c r="G5" s="6" t="inlineStr">
        <is>
          <t>Weather</t>
        </is>
      </c>
      <c r="H5" s="6" t="inlineStr">
        <is>
          <t>Road</t>
        </is>
      </c>
      <c r="I5" s="6" t="inlineStr">
        <is>
          <t>DateTime</t>
        </is>
      </c>
      <c r="J5" s="7" t="n"/>
      <c r="K5" s="7" t="n"/>
      <c r="L5" s="7" t="n"/>
      <c r="M5" s="8" t="inlineStr">
        <is>
          <t>UMI</t>
        </is>
      </c>
    </row>
    <row r="6" ht="16.5" customHeight="1" thickBot="1">
      <c r="A6" s="9">
        <f>TIME(HOUR($I6),MINUTE($I6), SECOND($I6))</f>
        <v/>
      </c>
      <c r="B6" s="10" t="inlineStr">
        <is>
          <t>new_admin</t>
        </is>
      </c>
      <c r="C6" s="11" t="inlineStr">
        <is>
          <t>Adult</t>
        </is>
      </c>
      <c r="D6" s="11" t="inlineStr">
        <is>
          <t>SE</t>
        </is>
      </c>
      <c r="E6" s="11" t="inlineStr">
        <is>
          <t>NE</t>
        </is>
      </c>
      <c r="F6" s="11" t="n">
        <v>5</v>
      </c>
      <c r="G6" s="11" t="inlineStr">
        <is>
          <t>Sunny</t>
        </is>
      </c>
      <c r="H6" s="11" t="inlineStr">
        <is>
          <t>Bare</t>
        </is>
      </c>
      <c r="I6" s="18" t="n">
        <v>44065.00069444445</v>
      </c>
      <c r="J6" s="12">
        <f>IF(C6="Adult","A",IF(C6="School","B",IF(C6="Pre-School","C",IF(C6="J_Adult","J_A",IF(C6="J_School","J_B", IF(C6="J_Pre-School","J_C",""))))))</f>
        <v/>
      </c>
      <c r="K6" s="12">
        <f>IF(D6="NW","NW",IF(D6="NE","NE",IF(D6="SW","SW",IF(D6="SE","SE",""))))</f>
        <v/>
      </c>
      <c r="L6" s="12">
        <f>IF(E6="NW","NWB",IF(E6="NE","NEB",IF(E6="SW","SWB",IF(E6="SE","SEB",""))))</f>
        <v/>
      </c>
      <c r="M6" s="13">
        <f>+J6&amp;+K6&amp;+L6</f>
        <v/>
      </c>
    </row>
    <row r="7" ht="16.5" customHeight="1" thickBot="1">
      <c r="A7" s="9">
        <f>TIME(HOUR($I7),MINUTE($I7), SECOND($I7))</f>
        <v/>
      </c>
      <c r="B7" s="14" t="inlineStr">
        <is>
          <t>new_admin</t>
        </is>
      </c>
      <c r="C7" s="15" t="inlineStr">
        <is>
          <t>School</t>
        </is>
      </c>
      <c r="D7" s="15" t="inlineStr">
        <is>
          <t>SE</t>
        </is>
      </c>
      <c r="E7" s="15" t="inlineStr">
        <is>
          <t>NE</t>
        </is>
      </c>
      <c r="F7" s="15" t="n">
        <v>5</v>
      </c>
      <c r="G7" s="15" t="inlineStr">
        <is>
          <t>Sunny</t>
        </is>
      </c>
      <c r="H7" s="15" t="inlineStr">
        <is>
          <t>Bare</t>
        </is>
      </c>
      <c r="I7" s="18" t="n">
        <v>44065.00138888889</v>
      </c>
      <c r="J7" s="12">
        <f>IF(C7="Adult","A",IF(C7="School","B",IF(C7="Pre-School","C",IF(C7="J_Adult","J_A",IF(C7="J_School","J_B", IF(C7="J_Pre-School","J_C",""))))))</f>
        <v/>
      </c>
      <c r="K7" s="12">
        <f>IF(D7="NW","NW",IF(D7="NE","NE",IF(D7="SW","SW",IF(D7="SE","SE",""))))</f>
        <v/>
      </c>
      <c r="L7" s="12">
        <f>IF(E7="NW","NWB",IF(E7="NE","NEB",IF(E7="SW","SWB",IF(E7="SE","SEB",""))))</f>
        <v/>
      </c>
      <c r="M7" s="13">
        <f>+J7&amp;+K7&amp;+L7</f>
        <v/>
      </c>
    </row>
    <row r="8" ht="16.5" customHeight="1" thickBot="1">
      <c r="A8" s="9">
        <f>TIME(HOUR($I8),MINUTE($I8), SECOND($I8))</f>
        <v/>
      </c>
      <c r="B8" s="14" t="inlineStr">
        <is>
          <t>new_admin</t>
        </is>
      </c>
      <c r="C8" s="15" t="inlineStr">
        <is>
          <t>Pre-School</t>
        </is>
      </c>
      <c r="D8" s="15" t="inlineStr">
        <is>
          <t>SE</t>
        </is>
      </c>
      <c r="E8" s="15" t="inlineStr">
        <is>
          <t>NE</t>
        </is>
      </c>
      <c r="F8" s="15" t="n">
        <v>5</v>
      </c>
      <c r="G8" s="15" t="inlineStr">
        <is>
          <t>Sunny</t>
        </is>
      </c>
      <c r="H8" s="15" t="inlineStr">
        <is>
          <t>Bare</t>
        </is>
      </c>
      <c r="I8" s="18" t="n">
        <v>44065.00208333333</v>
      </c>
      <c r="J8" s="12">
        <f>IF(C8="Adult","A",IF(C8="School","B",IF(C8="Pre-School","C",IF(C8="J_Adult","J_A",IF(C8="J_School","J_B", IF(C8="J_Pre-School","J_C",""))))))</f>
        <v/>
      </c>
      <c r="K8" s="12">
        <f>IF(D8="NW","NW",IF(D8="NE","NE",IF(D8="SW","SW",IF(D8="SE","SE",""))))</f>
        <v/>
      </c>
      <c r="L8" s="12">
        <f>IF(E8="NW","NWB",IF(E8="NE","NEB",IF(E8="SW","SWB",IF(E8="SE","SEB",""))))</f>
        <v/>
      </c>
      <c r="M8" s="13">
        <f>+J8&amp;+K8&amp;+L8</f>
        <v/>
      </c>
    </row>
    <row r="9" ht="16.5" customHeight="1" thickBot="1">
      <c r="A9" s="9">
        <f>TIME(HOUR($I9),MINUTE($I9), SECOND($I9))</f>
        <v/>
      </c>
      <c r="B9" s="14" t="inlineStr">
        <is>
          <t>new_admin</t>
        </is>
      </c>
      <c r="C9" s="15" t="inlineStr">
        <is>
          <t>Adult</t>
        </is>
      </c>
      <c r="D9" s="15" t="inlineStr">
        <is>
          <t>NE</t>
        </is>
      </c>
      <c r="E9" s="15" t="inlineStr">
        <is>
          <t>SE</t>
        </is>
      </c>
      <c r="F9" s="15" t="n">
        <v>5</v>
      </c>
      <c r="G9" s="15" t="inlineStr">
        <is>
          <t>Rain</t>
        </is>
      </c>
      <c r="H9" s="15" t="inlineStr">
        <is>
          <t>Wet</t>
        </is>
      </c>
      <c r="I9" s="18" t="n">
        <v>44065.00277777778</v>
      </c>
      <c r="J9" s="12">
        <f>IF(C9="Adult","A",IF(C9="School","B",IF(C9="Pre-School","C",IF(C9="J_Adult","J_A",IF(C9="J_School","J_B", IF(C9="J_Pre-School","J_C",""))))))</f>
        <v/>
      </c>
      <c r="K9" s="12">
        <f>IF(D9="NW","NW",IF(D9="NE","NE",IF(D9="SW","SW",IF(D9="SE","SE",""))))</f>
        <v/>
      </c>
      <c r="L9" s="12">
        <f>IF(E9="NW","NWB",IF(E9="NE","NEB",IF(E9="SW","SWB",IF(E9="SE","SEB",""))))</f>
        <v/>
      </c>
      <c r="M9" s="13">
        <f>+J9&amp;+K9&amp;+L9</f>
        <v/>
      </c>
    </row>
    <row r="10" ht="16.5" customHeight="1" thickBot="1">
      <c r="A10" s="9">
        <f>TIME(HOUR($I10),MINUTE($I10), SECOND($I10))</f>
        <v/>
      </c>
      <c r="B10" s="14" t="inlineStr">
        <is>
          <t>new_admin</t>
        </is>
      </c>
      <c r="C10" s="15" t="inlineStr">
        <is>
          <t>School</t>
        </is>
      </c>
      <c r="D10" s="15" t="inlineStr">
        <is>
          <t>NE</t>
        </is>
      </c>
      <c r="E10" s="15" t="inlineStr">
        <is>
          <t>SE</t>
        </is>
      </c>
      <c r="F10" s="15" t="n">
        <v>5</v>
      </c>
      <c r="G10" s="15" t="inlineStr">
        <is>
          <t>Rain</t>
        </is>
      </c>
      <c r="H10" s="15" t="inlineStr">
        <is>
          <t>Wet</t>
        </is>
      </c>
      <c r="I10" s="18" t="n">
        <v>44065.00347222222</v>
      </c>
      <c r="J10" s="12">
        <f>IF(C10="Adult","A",IF(C10="School","B",IF(C10="Pre-School","C",IF(C10="J_Adult","J_A",IF(C10="J_School","J_B", IF(C10="J_Pre-School","J_C",""))))))</f>
        <v/>
      </c>
      <c r="K10" s="12">
        <f>IF(D10="NW","NW",IF(D10="NE","NE",IF(D10="SW","SW",IF(D10="SE","SE",""))))</f>
        <v/>
      </c>
      <c r="L10" s="12">
        <f>IF(E10="NW","NWB",IF(E10="NE","NEB",IF(E10="SW","SWB",IF(E10="SE","SEB",""))))</f>
        <v/>
      </c>
      <c r="M10" s="13">
        <f>+J10&amp;+K10&amp;+L10</f>
        <v/>
      </c>
    </row>
    <row r="11" ht="16.5" customHeight="1" thickBot="1">
      <c r="A11" s="9">
        <f>TIME(HOUR($I11),MINUTE($I11), SECOND($I11))</f>
        <v/>
      </c>
      <c r="B11" s="14" t="inlineStr">
        <is>
          <t>new_admin</t>
        </is>
      </c>
      <c r="C11" s="15" t="inlineStr">
        <is>
          <t>Pre-School</t>
        </is>
      </c>
      <c r="D11" s="15" t="inlineStr">
        <is>
          <t>NE</t>
        </is>
      </c>
      <c r="E11" s="15" t="inlineStr">
        <is>
          <t>SE</t>
        </is>
      </c>
      <c r="F11" s="15" t="n">
        <v>5</v>
      </c>
      <c r="G11" s="15" t="inlineStr">
        <is>
          <t>Rain</t>
        </is>
      </c>
      <c r="H11" s="15" t="inlineStr">
        <is>
          <t>Wet</t>
        </is>
      </c>
      <c r="I11" s="18" t="n">
        <v>44065.00416666667</v>
      </c>
      <c r="J11" s="12">
        <f>IF(C11="Adult","A",IF(C11="School","B",IF(C11="Pre-School","C",IF(C11="J_Adult","J_A",IF(C11="J_School","J_B", IF(C11="J_Pre-School","J_C",""))))))</f>
        <v/>
      </c>
      <c r="K11" s="12">
        <f>IF(D11="NW","NW",IF(D11="NE","NE",IF(D11="SW","SW",IF(D11="SE","SE",""))))</f>
        <v/>
      </c>
      <c r="L11" s="12">
        <f>IF(E11="NW","NWB",IF(E11="NE","NEB",IF(E11="SW","SWB",IF(E11="SE","SEB",""))))</f>
        <v/>
      </c>
      <c r="M11" s="13">
        <f>+J11&amp;+K11&amp;+L11</f>
        <v/>
      </c>
    </row>
    <row r="12" ht="16.5" customHeight="1" thickBot="1">
      <c r="A12" s="9">
        <f>TIME(HOUR($I12),MINUTE($I12), SECOND($I12))</f>
        <v/>
      </c>
      <c r="B12" s="14" t="inlineStr">
        <is>
          <t>new_admin</t>
        </is>
      </c>
      <c r="C12" s="15" t="inlineStr">
        <is>
          <t>Pre-School</t>
        </is>
      </c>
      <c r="D12" s="15" t="inlineStr">
        <is>
          <t>SE</t>
        </is>
      </c>
      <c r="E12" s="15" t="inlineStr">
        <is>
          <t>SW</t>
        </is>
      </c>
      <c r="F12" s="15" t="n">
        <v>5</v>
      </c>
      <c r="G12" s="15" t="inlineStr">
        <is>
          <t>Overcast</t>
        </is>
      </c>
      <c r="H12" s="15" t="inlineStr">
        <is>
          <t>Bare</t>
        </is>
      </c>
      <c r="I12" s="18" t="n">
        <v>44065.00486111111</v>
      </c>
      <c r="J12" s="12">
        <f>IF(C12="Adult","A",IF(C12="School","B",IF(C12="Pre-School","C",IF(C12="J_Adult","J_A",IF(C12="J_School","J_B", IF(C12="J_Pre-School","J_C",""))))))</f>
        <v/>
      </c>
      <c r="K12" s="12">
        <f>IF(D12="NW","NW",IF(D12="NE","NE",IF(D12="SW","SW",IF(D12="SE","SE",""))))</f>
        <v/>
      </c>
      <c r="L12" s="12">
        <f>IF(E12="NW","NWB",IF(E12="NE","NEB",IF(E12="SW","SWB",IF(E12="SE","SEB",""))))</f>
        <v/>
      </c>
      <c r="M12" s="13">
        <f>+J12&amp;+K12&amp;+L12</f>
        <v/>
      </c>
    </row>
    <row r="13" ht="16.5" customHeight="1" thickBot="1">
      <c r="A13" s="9">
        <f>TIME(HOUR($I13),MINUTE($I13), SECOND($I13))</f>
        <v/>
      </c>
      <c r="B13" s="14" t="inlineStr">
        <is>
          <t>new_admin</t>
        </is>
      </c>
      <c r="C13" s="15" t="inlineStr">
        <is>
          <t>School</t>
        </is>
      </c>
      <c r="D13" s="15" t="inlineStr">
        <is>
          <t>SE</t>
        </is>
      </c>
      <c r="E13" s="15" t="inlineStr">
        <is>
          <t>SW</t>
        </is>
      </c>
      <c r="F13" s="15" t="n">
        <v>5</v>
      </c>
      <c r="G13" s="15" t="inlineStr">
        <is>
          <t>Overcast</t>
        </is>
      </c>
      <c r="H13" s="15" t="inlineStr">
        <is>
          <t>Bare</t>
        </is>
      </c>
      <c r="I13" s="18" t="n">
        <v>44065.00555555556</v>
      </c>
      <c r="J13" s="12">
        <f>IF(C13="Adult","A",IF(C13="School","B",IF(C13="Pre-School","C",IF(C13="J_Adult","J_A",IF(C13="J_School","J_B", IF(C13="J_Pre-School","J_C",""))))))</f>
        <v/>
      </c>
      <c r="K13" s="12">
        <f>IF(D13="NW","NW",IF(D13="NE","NE",IF(D13="SW","SW",IF(D13="SE","SE",""))))</f>
        <v/>
      </c>
      <c r="L13" s="12">
        <f>IF(E13="NW","NWB",IF(E13="NE","NEB",IF(E13="SW","SWB",IF(E13="SE","SEB",""))))</f>
        <v/>
      </c>
      <c r="M13" s="13">
        <f>+J13&amp;+K13&amp;+L13</f>
        <v/>
      </c>
    </row>
    <row r="14" ht="16.5" customHeight="1" thickBot="1">
      <c r="A14" s="9">
        <f>TIME(HOUR($I14),MINUTE($I14), SECOND($I14))</f>
        <v/>
      </c>
      <c r="B14" s="14" t="inlineStr">
        <is>
          <t>new_admin</t>
        </is>
      </c>
      <c r="C14" s="15" t="inlineStr">
        <is>
          <t>Adult</t>
        </is>
      </c>
      <c r="D14" s="15" t="inlineStr">
        <is>
          <t>SE</t>
        </is>
      </c>
      <c r="E14" s="15" t="inlineStr">
        <is>
          <t>SW</t>
        </is>
      </c>
      <c r="F14" s="15" t="n">
        <v>5</v>
      </c>
      <c r="G14" s="15" t="inlineStr">
        <is>
          <t>Overcast</t>
        </is>
      </c>
      <c r="H14" s="15" t="inlineStr">
        <is>
          <t>Bare</t>
        </is>
      </c>
      <c r="I14" s="18" t="n">
        <v>44065.00625</v>
      </c>
      <c r="J14" s="12">
        <f>IF(C14="Adult","A",IF(C14="School","B",IF(C14="Pre-School","C",IF(C14="J_Adult","J_A",IF(C14="J_School","J_B", IF(C14="J_Pre-School","J_C",""))))))</f>
        <v/>
      </c>
      <c r="K14" s="12">
        <f>IF(D14="NW","NW",IF(D14="NE","NE",IF(D14="SW","SW",IF(D14="SE","SE",""))))</f>
        <v/>
      </c>
      <c r="L14" s="12">
        <f>IF(E14="NW","NWB",IF(E14="NE","NEB",IF(E14="SW","SWB",IF(E14="SE","SEB",""))))</f>
        <v/>
      </c>
      <c r="M14" s="13">
        <f>+J14&amp;+K14&amp;+L14</f>
        <v/>
      </c>
    </row>
    <row r="15" ht="17.25" customHeight="1" thickBot="1" thickTop="1">
      <c r="A15" s="16" t="inlineStr">
        <is>
          <t>END</t>
        </is>
      </c>
      <c r="B15" s="17" t="inlineStr">
        <is>
          <t>END</t>
        </is>
      </c>
      <c r="C15" s="17" t="inlineStr">
        <is>
          <t>END</t>
        </is>
      </c>
      <c r="D15" s="17" t="inlineStr">
        <is>
          <t>END</t>
        </is>
      </c>
      <c r="E15" s="17" t="inlineStr">
        <is>
          <t>END</t>
        </is>
      </c>
      <c r="F15" s="17" t="inlineStr">
        <is>
          <t>END</t>
        </is>
      </c>
      <c r="G15" s="17" t="inlineStr">
        <is>
          <t>END</t>
        </is>
      </c>
      <c r="H15" s="17" t="inlineStr">
        <is>
          <t>END</t>
        </is>
      </c>
      <c r="I15" s="17" t="inlineStr">
        <is>
          <t>END</t>
        </is>
      </c>
      <c r="J15" s="16" t="inlineStr">
        <is>
          <t>END</t>
        </is>
      </c>
      <c r="K15" s="16" t="inlineStr">
        <is>
          <t>END</t>
        </is>
      </c>
      <c r="L15" s="16" t="inlineStr">
        <is>
          <t>END</t>
        </is>
      </c>
      <c r="M15" s="16" t="inlineStr">
        <is>
          <t>END</t>
        </is>
      </c>
    </row>
    <row r="16" ht="16.5" customHeight="1" thickTop="1"/>
    <row r="17"/>
    <row r="18"/>
    <row r="19">
      <c r="A19" s="25" t="n"/>
      <c r="B19" s="25" t="n"/>
      <c r="C19" s="25" t="n"/>
      <c r="D19" s="25" t="n"/>
    </row>
    <row r="20">
      <c r="A20" s="26" t="inlineStr">
        <is>
          <t xml:space="preserve"> Final Weather and [Person_2]</t>
        </is>
      </c>
    </row>
    <row r="21" ht="16.5" customHeight="1" thickBot="1">
      <c r="A21" s="25" t="n"/>
      <c r="B21" s="25" t="n"/>
      <c r="C21" s="25" t="n"/>
      <c r="D21" s="25" t="n"/>
      <c r="F21" s="25" t="inlineStr">
        <is>
          <t>Expected</t>
        </is>
      </c>
    </row>
    <row r="22" ht="16.5" customHeight="1" thickBot="1">
      <c r="A22" s="19" t="inlineStr">
        <is>
          <t>Time Start</t>
        </is>
      </c>
      <c r="B22" s="19" t="inlineStr">
        <is>
          <t>Time End</t>
        </is>
      </c>
      <c r="C22" s="6" t="inlineStr">
        <is>
          <t>Weather</t>
        </is>
      </c>
      <c r="D22" s="6" t="inlineStr">
        <is>
          <t>Road</t>
        </is>
      </c>
    </row>
    <row r="23">
      <c r="A23" s="27">
        <f>IFERROR(INDEX($A$1:$A$15,_xlfn.AGGREGATE(15,6,ROW($G$5:$G$14)/($G$5:$G$14&lt;&gt;$G$6:$G$15)/($H$5:$H$14&lt;&gt;$H$6:$H$15)+1,ROW(1:1)))-1/1440,"")</f>
        <v/>
      </c>
      <c r="B23" s="27">
        <f>IF(A23="","",IF(A24="",MAX($A$6:$A$14),A23))</f>
        <v/>
      </c>
      <c r="C23" s="27">
        <f>IF($A23="","",INDEX(G$6:G$14,MATCH($A23+1/1440,$A$6:$A$14,0)))</f>
        <v/>
      </c>
      <c r="D23" s="27">
        <f>IF($A23="","",INDEX(H$6:H$14,MATCH($A23+1/1440,$A$6:$A$14,0)))</f>
        <v/>
      </c>
      <c r="F23" s="20" t="n">
        <v>0</v>
      </c>
      <c r="G23" s="20" t="n">
        <v>0.002083333333333333</v>
      </c>
      <c r="H23" s="11" t="inlineStr">
        <is>
          <t>Sunny</t>
        </is>
      </c>
      <c r="I23" s="11" t="inlineStr">
        <is>
          <t>Bare</t>
        </is>
      </c>
    </row>
    <row r="24">
      <c r="A24" s="27">
        <f>IFERROR(INDEX($A$1:$A$15,_xlfn.AGGREGATE(15,6,ROW($G$5:$G$14)/($G$5:$G$14&lt;&gt;$G$6:$G$15)/($H$5:$H$14&lt;&gt;$H$6:$H$15)+1,ROW(2:2)))-1/1440,"")</f>
        <v/>
      </c>
      <c r="B24" s="27">
        <f>IF(A24="","",IF(A25="",MAX($A$6:$A$14),A24))</f>
        <v/>
      </c>
      <c r="C24" s="27">
        <f>IF($A24="","",INDEX(G$6:G$14,MATCH($A24+1/1440,$A$6:$A$14,0)))</f>
        <v/>
      </c>
      <c r="D24" s="27">
        <f>IF($A24="","",INDEX(H$6:H$14,MATCH($A24+1/1440,$A$6:$A$14,0)))</f>
        <v/>
      </c>
      <c r="F24" s="20">
        <f>+G23+1</f>
        <v/>
      </c>
      <c r="G24" s="20" t="n">
        <v>0.004166666666666667</v>
      </c>
      <c r="H24" s="15" t="inlineStr">
        <is>
          <t>Rain</t>
        </is>
      </c>
      <c r="I24" s="15" t="inlineStr">
        <is>
          <t>Wet</t>
        </is>
      </c>
    </row>
    <row r="25">
      <c r="A25" s="27">
        <f>IFERROR(INDEX($A$1:$A$15,_xlfn.AGGREGATE(15,6,ROW($G$5:$G$14)/($G$5:$G$14&lt;&gt;$G$6:$G$15)/($H$5:$H$14&lt;&gt;$H$6:$H$15)+1,ROW(3:3)))-1/1440,"")</f>
        <v/>
      </c>
      <c r="B25" s="27">
        <f>IF(A25="","",IF(A26="",MAX($A$6:$A$14),A25))</f>
        <v/>
      </c>
      <c r="C25" s="27">
        <f>IF($A25="","",INDEX(G$6:G$14,MATCH($A25+1/1440,$A$6:$A$14,0)))</f>
        <v/>
      </c>
      <c r="D25" s="27">
        <f>IF($A25="","",INDEX(H$6:H$14,MATCH($A25+1/1440,$A$6:$A$14,0)))</f>
        <v/>
      </c>
      <c r="F25" s="20">
        <f>+G24+1</f>
        <v/>
      </c>
      <c r="G25" s="20" t="n">
        <v>0.00625</v>
      </c>
      <c r="H25" s="15" t="inlineStr">
        <is>
          <t>Overcast</t>
        </is>
      </c>
      <c r="I25" s="15" t="inlineStr">
        <is>
          <t>Bare</t>
        </is>
      </c>
    </row>
    <row r="26">
      <c r="A26" s="27">
        <f>IFERROR(INDEX($A$1:$A$15,_xlfn.AGGREGATE(15,6,ROW($G$5:$G$14)/($G$5:$G$14&lt;&gt;$G$6:$G$15)/($H$5:$H$14&lt;&gt;$H$6:$H$15)+1,ROW(4:4)))-1/1440,"")</f>
        <v/>
      </c>
      <c r="B26" s="27">
        <f>IF(A26="","",IF(A27="",MAX($A$6:$A$14),A26))</f>
        <v/>
      </c>
      <c r="C26" s="27">
        <f>IF($A26="","",INDEX(G$6:G$14,MATCH($A26+1/1440,$A$6:$A$14,0)))</f>
        <v/>
      </c>
      <c r="D26" s="27">
        <f>IF($A26="","",INDEX(H$6:H$14,MATCH($A26+1/1440,$A$6:$A$14,0)))</f>
        <v/>
      </c>
    </row>
    <row r="27">
      <c r="A27" s="27">
        <f>IFERROR(INDEX($A$1:$A$15,_xlfn.AGGREGATE(15,6,ROW($G$5:$G$14)/($G$5:$G$14&lt;&gt;$G$6:$G$15)/($H$5:$H$14&lt;&gt;$H$6:$H$15)+1,ROW(5:5)))-1/1440,"")</f>
        <v/>
      </c>
      <c r="B27" s="27">
        <f>IF(A27="","",IF(A28="",MAX($A$6:$A$14),A27))</f>
        <v/>
      </c>
      <c r="C27" s="27">
        <f>IF($A27="","",INDEX(G$6:G$14,MATCH($A27+1/1440,$A$6:$A$14,0)))</f>
        <v/>
      </c>
      <c r="D27" s="27">
        <f>IF($A27="","",INDEX(H$6:H$14,MATCH($A27+1/1440,$A$6:$A$14,0)))</f>
        <v/>
      </c>
    </row>
    <row r="28">
      <c r="A28" s="27">
        <f>IFERROR(INDEX($A$1:$A$15,_xlfn.AGGREGATE(15,6,ROW($G$5:$G$14)/($G$5:$G$14&lt;&gt;$G$6:$G$15)/($H$5:$H$14&lt;&gt;$H$6:$H$15)+1,ROW(6:6)))-1/1440,"")</f>
        <v/>
      </c>
      <c r="B28" s="27">
        <f>IF(A28="","",IF(A29="",MAX($A$6:$A$14),A28))</f>
        <v/>
      </c>
      <c r="C28" s="27">
        <f>IF($A28="","",INDEX(G$6:G$14,MATCH($A28+1/1440,$A$6:$A$14,0)))</f>
        <v/>
      </c>
      <c r="D28" s="27">
        <f>IF($A28="","",INDEX(H$6:H$14,MATCH($A28+1/1440,$A$6:$A$14,0)))</f>
        <v/>
      </c>
    </row>
    <row r="29">
      <c r="A29" s="27">
        <f>IFERROR(INDEX($A$1:$A$15,_xlfn.AGGREGATE(15,6,ROW($G$5:$G$14)/($G$5:$G$14&lt;&gt;$G$6:$G$15)/($H$5:$H$14&lt;&gt;$H$6:$H$15)+1,ROW(7:7)))-1/1440,"")</f>
        <v/>
      </c>
      <c r="B29" s="27">
        <f>IF(A29="","",IF(A30="",MAX($A$6:$A$14),A29))</f>
        <v/>
      </c>
      <c r="C29" s="27">
        <f>IF($A29="","",INDEX(G$6:G$14,MATCH($A29+1/1440,$A$6:$A$14,0)))</f>
        <v/>
      </c>
      <c r="D29" s="27">
        <f>IF($A29="","",INDEX(H$6:H$14,MATCH($A29+1/1440,$A$6:$A$14,0)))</f>
        <v/>
      </c>
    </row>
    <row r="30">
      <c r="A30" s="27">
        <f>IFERROR(INDEX($A$1:$A$15,_xlfn.AGGREGATE(15,6,ROW($G$5:$G$14)/($G$5:$G$14&lt;&gt;$G$6:$G$15)/($H$5:$H$14&lt;&gt;$H$6:$H$15)+1,ROW(8:8)))-1/1440,"")</f>
        <v/>
      </c>
      <c r="B30" s="27">
        <f>IF(A30="","",IF(A31="",MAX($A$6:$A$14),A30))</f>
        <v/>
      </c>
      <c r="C30" s="27">
        <f>IF($A30="","",INDEX(G$6:G$14,MATCH($A30+1/1440,$A$6:$A$14,0)))</f>
        <v/>
      </c>
      <c r="D30" s="27">
        <f>IF($A30="","",INDEX(H$6:H$14,MATCH($A30+1/1440,$A$6:$A$14,0)))</f>
        <v/>
      </c>
    </row>
    <row r="31">
      <c r="A31" s="27">
        <f>IFERROR(INDEX($A$1:$A$15,_xlfn.AGGREGATE(15,6,ROW($G$5:$G$14)/($G$5:$G$14&lt;&gt;$G$6:$G$15)/($H$5:$H$14&lt;&gt;$H$6:$H$15)+1,ROW(9:9)))-1/1440,"")</f>
        <v/>
      </c>
      <c r="B31" s="27">
        <f>IF(A31="","",IF(A32="",MAX($A$6:$A$14),A31))</f>
        <v/>
      </c>
      <c r="C31" s="27">
        <f>IF($A31="","",INDEX(G$6:G$14,MATCH($A31+1/1440,$A$6:$A$14,0)))</f>
        <v/>
      </c>
      <c r="D31" s="27">
        <f>IF($A31="","",INDEX(H$6:H$14,MATCH($A31+1/1440,$A$6:$A$14,0)))</f>
        <v/>
      </c>
    </row>
    <row r="32">
      <c r="A32" s="27">
        <f>IFERROR(INDEX($A$1:$A$15,_xlfn.AGGREGATE(15,6,ROW($G$5:$G$14)/($G$5:$G$14&lt;&gt;$G$6:$G$15)/($H$5:$H$14&lt;&gt;$H$6:$H$15)+1,ROW(10:10)))-1/1440,"")</f>
        <v/>
      </c>
      <c r="B32" s="27">
        <f>IF(A32="","",IF(A33="",MAX($A$6:$A$14),A32))</f>
        <v/>
      </c>
      <c r="C32" s="27">
        <f>IF($A32="","",INDEX(G$6:G$14,MATCH($A32+1/1440,$A$6:$A$14,0)))</f>
        <v/>
      </c>
      <c r="D32" s="27">
        <f>IF($A32="","",INDEX(H$6:H$14,MATCH($A32+1/1440,$A$6:$A$14,0)))</f>
        <v/>
      </c>
    </row>
  </sheetData>
  <mergeCells count="2">
    <mergeCell ref="A20:D20"/>
    <mergeCell ref="T3:W3"/>
  </mergeCells>
  <conditionalFormatting sqref="A6:A14">
    <cfRule type="expression" priority="12" dxfId="0">
      <formula>+$B$6&lt;=0</formula>
    </cfRule>
  </conditionalFormatting>
  <conditionalFormatting sqref="A23:B23">
    <cfRule type="expression" priority="10" dxfId="0">
      <formula>+#REF!&lt;=0</formula>
    </cfRule>
  </conditionalFormatting>
  <conditionalFormatting sqref="F23:G25">
    <cfRule type="expression" priority="9" dxfId="0">
      <formula>+#REF!&lt;=0</formula>
    </cfRule>
  </conditionalFormatting>
  <conditionalFormatting sqref="C23:D23">
    <cfRule type="expression" priority="8" dxfId="0">
      <formula>+#REF!&lt;=0</formula>
    </cfRule>
  </conditionalFormatting>
  <conditionalFormatting sqref="A24:A32">
    <cfRule type="expression" priority="4" dxfId="0">
      <formula>+#REF!&lt;=0</formula>
    </cfRule>
  </conditionalFormatting>
  <conditionalFormatting sqref="B24:B32">
    <cfRule type="expression" priority="3" dxfId="0">
      <formula>+#REF!&lt;=0</formula>
    </cfRule>
  </conditionalFormatting>
  <conditionalFormatting sqref="C24:D32">
    <cfRule type="expression" priority="1" dxfId="0">
      <formula>+#REF!&lt;=0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BEN J. COTE</dc:creator>
  <dcterms:created xsi:type="dcterms:W3CDTF">2020-10-25T18:51:58Z</dcterms:created>
  <dcterms:modified xsi:type="dcterms:W3CDTF">2025-09-29T14:11:49Z</dcterms:modified>
  <cp:lastModifiedBy>Admin</cp:lastModifiedBy>
</cp:coreProperties>
</file>