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6">
    <numFmt numFmtId="164" formatCode="&quot; &quot;dd&quot;/&quot;mm&quot;/&quot;yyyy&quot;   &quot;dddd"/>
    <numFmt numFmtId="165" formatCode="h&quot;:&quot;mm"/>
    <numFmt numFmtId="166" formatCode="[h]&quot;:&quot;mm"/>
    <numFmt numFmtId="167" formatCode="&quot;$&quot;#,##0.00"/>
    <numFmt numFmtId="168" formatCode="[$-F400]h:mm:ss\ AM/PM"/>
    <numFmt numFmtId="169" formatCode="[$-409]h:mm\ AM/PM;@"/>
  </numFmts>
  <fonts count="7">
    <font>
      <name val="Arial"/>
      <color rgb="FF000000"/>
      <sz val="10"/>
      <scheme val="minor"/>
    </font>
    <font>
      <name val="Arial"/>
      <family val="2"/>
      <color theme="1"/>
      <sz val="10"/>
    </font>
    <font>
      <name val="Arial"/>
      <family val="2"/>
      <b val="1"/>
      <i val="1"/>
      <color theme="1"/>
      <sz val="10"/>
    </font>
    <font>
      <name val="Arial"/>
      <family val="2"/>
      <color theme="1"/>
      <sz val="10"/>
      <scheme val="minor"/>
    </font>
    <font>
      <name val="Arial"/>
      <family val="2"/>
      <sz val="10"/>
    </font>
    <font>
      <name val="Arial"/>
      <family val="2"/>
      <color rgb="FF000000"/>
      <sz val="10"/>
      <scheme val="minor"/>
    </font>
    <font>
      <name val="Arial"/>
      <family val="2"/>
      <color theme="10"/>
      <sz val="10"/>
      <u val="single"/>
      <scheme val="minor"/>
    </font>
  </fonts>
  <fills count="4">
    <fill>
      <patternFill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D9D9D9"/>
        <bgColor rgb="FFD9D9D9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pivotButton="0" quotePrefix="0" xfId="0"/>
    <xf numFmtId="0" fontId="1" fillId="2" borderId="1" pivotButton="0" quotePrefix="0" xfId="0"/>
    <xf numFmtId="0" fontId="1" fillId="2" borderId="2" pivotButton="0" quotePrefix="0" xfId="0"/>
    <xf numFmtId="0" fontId="2" fillId="3" borderId="3" pivotButton="0" quotePrefix="0" xfId="0"/>
    <xf numFmtId="0" fontId="2" fillId="3" borderId="4" pivotButton="0" quotePrefix="0" xfId="0"/>
    <xf numFmtId="164" fontId="1" fillId="0" borderId="5" applyAlignment="1" pivotButton="0" quotePrefix="0" xfId="0">
      <alignment horizontal="left"/>
    </xf>
    <xf numFmtId="165" fontId="1" fillId="0" borderId="0" applyAlignment="1" pivotButton="0" quotePrefix="0" xfId="0">
      <alignment horizontal="right"/>
    </xf>
    <xf numFmtId="20" fontId="1" fillId="0" borderId="0" applyAlignment="1" pivotButton="0" quotePrefix="0" xfId="0">
      <alignment horizontal="right"/>
    </xf>
    <xf numFmtId="166" fontId="1" fillId="0" borderId="0" applyAlignment="1" pivotButton="0" quotePrefix="0" xfId="0">
      <alignment horizontal="right"/>
    </xf>
    <xf numFmtId="0" fontId="1" fillId="0" borderId="6" pivotButton="0" quotePrefix="0" xfId="0"/>
    <xf numFmtId="0" fontId="1" fillId="0" borderId="1" pivotButton="0" quotePrefix="0" xfId="0"/>
    <xf numFmtId="167" fontId="1" fillId="0" borderId="1" applyAlignment="1" pivotButton="0" quotePrefix="0" xfId="0">
      <alignment horizontal="right"/>
    </xf>
    <xf numFmtId="20" fontId="1" fillId="0" borderId="0" pivotButton="0" quotePrefix="0" xfId="0"/>
    <xf numFmtId="0" fontId="1" fillId="0" borderId="0" pivotButton="0" quotePrefix="0" xfId="0"/>
    <xf numFmtId="0" fontId="2" fillId="3" borderId="6" pivotButton="0" quotePrefix="0" xfId="0"/>
    <xf numFmtId="0" fontId="2" fillId="3" borderId="1" pivotButton="0" quotePrefix="0" xfId="0"/>
    <xf numFmtId="2" fontId="1" fillId="0" borderId="0" applyAlignment="1" pivotButton="0" quotePrefix="0" xfId="0">
      <alignment horizontal="right"/>
    </xf>
    <xf numFmtId="168" fontId="0" fillId="0" borderId="0" pivotButton="0" quotePrefix="0" xfId="0"/>
    <xf numFmtId="0" fontId="4" fillId="0" borderId="0" pivotButton="0" quotePrefix="0" xfId="0"/>
    <xf numFmtId="169" fontId="0" fillId="0" borderId="0" pivotButton="0" quotePrefix="0" xfId="0"/>
    <xf numFmtId="0" fontId="5" fillId="0" borderId="0" pivotButton="0" quotePrefix="0" xfId="0"/>
    <xf numFmtId="0" fontId="6" fillId="0" borderId="0" pivotButton="0" quotePrefix="0" xfId="1"/>
    <xf numFmtId="169" fontId="5" fillId="0" borderId="0" pivotButton="0" quotePrefix="0" xfId="0"/>
    <xf numFmtId="2" fontId="0" fillId="0" borderId="0" pivotButton="0" quotePrefix="0" xfId="0"/>
    <xf numFmtId="2" fontId="1" fillId="0" borderId="0" pivotButton="0" quotePrefix="0" xfId="0"/>
    <xf numFmtId="0" fontId="3" fillId="0" borderId="7" applyAlignment="1" pivotButton="0" quotePrefix="0" xfId="0">
      <alignment vertical="center" wrapText="1"/>
    </xf>
    <xf numFmtId="0" fontId="4" fillId="0" borderId="8" pivotButton="0" quotePrefix="0" xfId="0"/>
    <xf numFmtId="0" fontId="4" fillId="0" borderId="9" pivotButton="0" quotePrefix="0" xfId="0"/>
    <xf numFmtId="0" fontId="4" fillId="0" borderId="10" pivotButton="0" quotePrefix="0" xfId="0"/>
    <xf numFmtId="0" fontId="0" fillId="0" borderId="0" pivotButton="0" quotePrefix="0" xfId="0"/>
    <xf numFmtId="0" fontId="4" fillId="0" borderId="5" pivotButton="0" quotePrefix="0" xfId="0"/>
    <xf numFmtId="0" fontId="4" fillId="0" borderId="11" pivotButton="0" quotePrefix="0" xfId="0"/>
    <xf numFmtId="0" fontId="4" fillId="0" borderId="2" pivotButton="0" quotePrefix="0" xfId="0"/>
    <xf numFmtId="0" fontId="4" fillId="0" borderId="1" pivotButton="0" quotePrefix="0" xfId="0"/>
    <xf numFmtId="0" fontId="3" fillId="0" borderId="3" applyAlignment="1" pivotButton="0" quotePrefix="0" xfId="0">
      <alignment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5" pivotButton="0" quotePrefix="0" xfId="0"/>
    <xf numFmtId="0" fontId="0" fillId="0" borderId="11" pivotButton="0" quotePrefix="0" xfId="0"/>
    <xf numFmtId="0" fontId="0" fillId="0" borderId="2" pivotButton="0" quotePrefix="0" xfId="0"/>
    <xf numFmtId="0" fontId="0" fillId="0" borderId="1" pivotButton="0" quotePrefix="0" xfId="0"/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excelforum.com/excel-formulas-and-functions/1419872-pay-rates-against-true-time.html" TargetMode="Externa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1">
    <outlinePr summaryBelow="0" summaryRight="0"/>
    <pageSetUpPr/>
  </sheetPr>
  <dimension ref="A1:AM26"/>
  <sheetViews>
    <sheetView tabSelected="1" workbookViewId="0">
      <selection activeCell="G5" sqref="G5"/>
    </sheetView>
  </sheetViews>
  <sheetFormatPr baseColWidth="8" defaultColWidth="12.5703125" defaultRowHeight="15.75" customHeight="1"/>
  <cols>
    <col width="22.7109375" bestFit="1" customWidth="1" style="29" min="1" max="1"/>
    <col width="18.140625" customWidth="1" style="29" min="35" max="35"/>
    <col width="20.140625" customWidth="1" style="29" min="36" max="36"/>
    <col width="10.42578125" customWidth="1" style="29" min="37" max="37"/>
  </cols>
  <sheetData>
    <row r="1" ht="15.75" customHeight="1" s="29">
      <c r="B1" s="21" t="inlineStr">
        <is>
          <t>Pay Rates against True Time (excelforum.com)</t>
        </is>
      </c>
      <c r="G1" s="20" t="inlineStr">
        <is>
          <t>Weekday</t>
        </is>
      </c>
      <c r="H1">
        <f>INDEX($AK5:$AK8,MATCH(H3,$AL5:$AL8))</f>
        <v/>
      </c>
      <c r="I1">
        <f>INDEX($AK5:$AK8,MATCH(I3,$AL5:$AL8))</f>
        <v/>
      </c>
      <c r="J1">
        <f>INDEX($AK5:$AK8,MATCH(J3,$AL5:$AL8))</f>
        <v/>
      </c>
      <c r="K1">
        <f>INDEX($AK5:$AK8,MATCH(K3,$AL5:$AL8))</f>
        <v/>
      </c>
      <c r="L1">
        <f>INDEX($AK5:$AK8,MATCH(L3,$AL5:$AL8))</f>
        <v/>
      </c>
      <c r="M1">
        <f>INDEX($AK5:$AK8,MATCH(M3,$AL5:$AL8))</f>
        <v/>
      </c>
      <c r="N1">
        <f>INDEX($AK5:$AK8,MATCH(N3,$AL5:$AL8))</f>
        <v/>
      </c>
      <c r="O1">
        <f>INDEX($AK5:$AK8,MATCH(O3,$AL5:$AL8))</f>
        <v/>
      </c>
      <c r="P1">
        <f>INDEX($AK5:$AK8,MATCH(P3,$AL5:$AL8))</f>
        <v/>
      </c>
      <c r="Q1">
        <f>INDEX($AK5:$AK8,MATCH(Q3,$AL5:$AL8))</f>
        <v/>
      </c>
      <c r="R1">
        <f>INDEX($AK5:$AK8,MATCH(R3,$AL5:$AL8))</f>
        <v/>
      </c>
      <c r="S1">
        <f>INDEX($AK5:$AK8,MATCH(S3,$AL5:$AL8))</f>
        <v/>
      </c>
      <c r="T1">
        <f>INDEX($AK5:$AK8,MATCH(T3,$AL5:$AL8))</f>
        <v/>
      </c>
      <c r="U1">
        <f>INDEX($AK5:$AK8,MATCH(U3,$AL5:$AL8))</f>
        <v/>
      </c>
      <c r="V1">
        <f>INDEX($AK5:$AK8,MATCH(V3,$AL5:$AL8))</f>
        <v/>
      </c>
      <c r="W1">
        <f>INDEX($AK5:$AK8,MATCH(W3,$AL5:$AL8))</f>
        <v/>
      </c>
      <c r="X1">
        <f>INDEX($AK5:$AK8,MATCH(X3,$AL5:$AL8))</f>
        <v/>
      </c>
      <c r="Y1">
        <f>INDEX($AK5:$AK8,MATCH(Y3,$AL5:$AL8))</f>
        <v/>
      </c>
      <c r="Z1">
        <f>INDEX($AK5:$AK8,MATCH(Z3,$AL5:$AL8))</f>
        <v/>
      </c>
      <c r="AA1">
        <f>INDEX($AK5:$AK8,MATCH(AA3,$AL5:$AL8))</f>
        <v/>
      </c>
      <c r="AB1">
        <f>INDEX($AK5:$AK8,MATCH(AB3,$AL5:$AL8))</f>
        <v/>
      </c>
      <c r="AC1">
        <f>INDEX($AK5:$AK8,MATCH(AC3,$AL5:$AL8))</f>
        <v/>
      </c>
      <c r="AD1">
        <f>INDEX($AK5:$AK8,MATCH(AD3,$AL5:$AL8))</f>
        <v/>
      </c>
      <c r="AE1">
        <f>INDEX($AK5:$AK8,MATCH(AE3,$AL5:$AL8))</f>
        <v/>
      </c>
    </row>
    <row r="2" ht="15.75" customHeight="1" s="29">
      <c r="G2" s="20" t="inlineStr">
        <is>
          <t>Saturday</t>
        </is>
      </c>
      <c r="H2">
        <f>INDEX($AK10:$AK12,MATCH(H3,$AL10:$AL12))</f>
        <v/>
      </c>
      <c r="I2">
        <f>INDEX($AK10:$AK12,MATCH(I3,$AL10:$AL12))</f>
        <v/>
      </c>
      <c r="J2">
        <f>INDEX($AK10:$AK12,MATCH(J3,$AL10:$AL12))</f>
        <v/>
      </c>
      <c r="K2">
        <f>INDEX($AK10:$AK12,MATCH(K3,$AL10:$AL12))</f>
        <v/>
      </c>
      <c r="L2">
        <f>INDEX($AK10:$AK12,MATCH(L3,$AL10:$AL12))</f>
        <v/>
      </c>
      <c r="M2">
        <f>INDEX($AK10:$AK12,MATCH(M3,$AL10:$AL12))</f>
        <v/>
      </c>
      <c r="N2">
        <f>INDEX($AK10:$AK12,MATCH(N3,$AL10:$AL12))</f>
        <v/>
      </c>
      <c r="O2">
        <f>INDEX($AK10:$AK12,MATCH(O3,$AL10:$AL12))</f>
        <v/>
      </c>
      <c r="P2">
        <f>INDEX($AK10:$AK12,MATCH(P3,$AL10:$AL12))</f>
        <v/>
      </c>
      <c r="Q2">
        <f>INDEX($AK10:$AK12,MATCH(Q3,$AL10:$AL12))</f>
        <v/>
      </c>
      <c r="R2">
        <f>INDEX($AK10:$AK12,MATCH(R3,$AL10:$AL12))</f>
        <v/>
      </c>
      <c r="S2">
        <f>INDEX($AK10:$AK12,MATCH(S3,$AL10:$AL12))</f>
        <v/>
      </c>
      <c r="T2">
        <f>INDEX($AK10:$AK12,MATCH(T3,$AL10:$AL12))</f>
        <v/>
      </c>
      <c r="U2">
        <f>INDEX($AK10:$AK12,MATCH(U3,$AL10:$AL12))</f>
        <v/>
      </c>
      <c r="V2">
        <f>INDEX($AK10:$AK12,MATCH(V3,$AL10:$AL12))</f>
        <v/>
      </c>
      <c r="W2">
        <f>INDEX($AK10:$AK12,MATCH(W3,$AL10:$AL12))</f>
        <v/>
      </c>
      <c r="X2">
        <f>INDEX($AK10:$AK12,MATCH(X3,$AL10:$AL12))</f>
        <v/>
      </c>
      <c r="Y2">
        <f>INDEX($AK10:$AK12,MATCH(Y3,$AL10:$AL12))</f>
        <v/>
      </c>
      <c r="Z2">
        <f>INDEX($AK10:$AK12,MATCH(Z3,$AL10:$AL12))</f>
        <v/>
      </c>
      <c r="AA2">
        <f>INDEX($AK10:$AK12,MATCH(AA3,$AL10:$AL12))</f>
        <v/>
      </c>
      <c r="AB2">
        <f>INDEX($AK10:$AK12,MATCH(AB3,$AL10:$AL12))</f>
        <v/>
      </c>
      <c r="AC2">
        <f>INDEX($AK10:$AK12,MATCH(AC3,$AL10:$AL12))</f>
        <v/>
      </c>
      <c r="AD2">
        <f>INDEX($AK10:$AK12,MATCH(AD3,$AL10:$AL12))</f>
        <v/>
      </c>
      <c r="AE2">
        <f>INDEX($AK10:$AK12,MATCH(AE3,$AL10:$AL12))</f>
        <v/>
      </c>
    </row>
    <row r="3" ht="15.75" customHeight="1" s="29">
      <c r="H3" s="19" t="n">
        <v>0</v>
      </c>
      <c r="I3" s="19" t="n">
        <v>0.04166666666666666</v>
      </c>
      <c r="J3" s="19" t="n">
        <v>0.08333333333333333</v>
      </c>
      <c r="K3" s="19" t="n">
        <v>0.125</v>
      </c>
      <c r="L3" s="19" t="n">
        <v>0.1666666666666667</v>
      </c>
      <c r="M3" s="19" t="n">
        <v>0.2083333333333333</v>
      </c>
      <c r="N3" s="19" t="n">
        <v>0.25</v>
      </c>
      <c r="O3" s="19" t="n">
        <v>0.2916666666666667</v>
      </c>
      <c r="P3" s="19" t="n">
        <v>0.3333333333333333</v>
      </c>
      <c r="Q3" s="19" t="n">
        <v>0.375</v>
      </c>
      <c r="R3" s="19" t="n">
        <v>0.4166666666666667</v>
      </c>
      <c r="S3" s="19" t="n">
        <v>0.4583333333333333</v>
      </c>
      <c r="T3" s="19" t="n">
        <v>0.5</v>
      </c>
      <c r="U3" s="19" t="n">
        <v>0.5416666666666666</v>
      </c>
      <c r="V3" s="19" t="n">
        <v>0.5833333333333334</v>
      </c>
      <c r="W3" s="19" t="n">
        <v>0.625</v>
      </c>
      <c r="X3" s="19" t="n">
        <v>0.6666666666666666</v>
      </c>
      <c r="Y3" s="19" t="n">
        <v>0.7083333333333334</v>
      </c>
      <c r="Z3" s="19" t="n">
        <v>0.75</v>
      </c>
      <c r="AA3" s="19" t="n">
        <v>0.7916666666666666</v>
      </c>
      <c r="AB3" s="19" t="n">
        <v>0.8333333333333334</v>
      </c>
      <c r="AC3" s="19" t="n">
        <v>0.875</v>
      </c>
      <c r="AD3" s="19" t="n">
        <v>0.9166666666666666</v>
      </c>
      <c r="AE3" s="19" t="n">
        <v>0.9583333333333334</v>
      </c>
      <c r="AF3" s="19" t="n"/>
      <c r="AG3" s="19" t="n"/>
    </row>
    <row r="4" ht="12.75" customHeight="1" s="29">
      <c r="A4" s="1" t="inlineStr">
        <is>
          <t>Date</t>
        </is>
      </c>
      <c r="B4" s="2" t="inlineStr">
        <is>
          <t>Clock In</t>
        </is>
      </c>
      <c r="C4" s="2" t="inlineStr">
        <is>
          <t>Break - Start</t>
        </is>
      </c>
      <c r="D4" s="2" t="inlineStr">
        <is>
          <t>Break - Finish</t>
        </is>
      </c>
      <c r="E4" s="2" t="inlineStr">
        <is>
          <t>Clock Out</t>
        </is>
      </c>
      <c r="F4" s="2" t="inlineStr">
        <is>
          <t>Paid Hours</t>
        </is>
      </c>
      <c r="G4" s="2" t="inlineStr">
        <is>
          <t>Pay</t>
        </is>
      </c>
      <c r="H4" s="19">
        <f>SUM(H3,1/24)</f>
        <v/>
      </c>
      <c r="I4" s="19">
        <f>SUM(I3,1/24)</f>
        <v/>
      </c>
      <c r="J4" s="19">
        <f>SUM(J3,1/24)</f>
        <v/>
      </c>
      <c r="K4" s="19">
        <f>SUM(K3,1/24)</f>
        <v/>
      </c>
      <c r="L4" s="19">
        <f>SUM(L3,1/24)</f>
        <v/>
      </c>
      <c r="M4" s="19">
        <f>SUM(M3,1/24)</f>
        <v/>
      </c>
      <c r="N4" s="19">
        <f>SUM(N3,1/24)</f>
        <v/>
      </c>
      <c r="O4" s="19">
        <f>SUM(O3,1/24)</f>
        <v/>
      </c>
      <c r="P4" s="19">
        <f>SUM(P3,1/24)</f>
        <v/>
      </c>
      <c r="Q4" s="19">
        <f>SUM(Q3,1/24)</f>
        <v/>
      </c>
      <c r="R4" s="19">
        <f>SUM(R3,1/24)</f>
        <v/>
      </c>
      <c r="S4" s="19">
        <f>SUM(S3,1/24)</f>
        <v/>
      </c>
      <c r="T4" s="19">
        <f>SUM(T3,1/24)</f>
        <v/>
      </c>
      <c r="U4" s="19">
        <f>SUM(U3,1/24)</f>
        <v/>
      </c>
      <c r="V4" s="19">
        <f>SUM(V3,1/24)</f>
        <v/>
      </c>
      <c r="W4" s="19">
        <f>SUM(W3,1/24)</f>
        <v/>
      </c>
      <c r="X4" s="19">
        <f>SUM(X3,1/24)</f>
        <v/>
      </c>
      <c r="Y4" s="19">
        <f>SUM(Y3,1/24)</f>
        <v/>
      </c>
      <c r="Z4" s="19">
        <f>SUM(Z3,1/24)</f>
        <v/>
      </c>
      <c r="AA4" s="19">
        <f>SUM(AA3,1/24)</f>
        <v/>
      </c>
      <c r="AB4" s="19">
        <f>SUM(AB3,1/24)</f>
        <v/>
      </c>
      <c r="AC4" s="19">
        <f>SUM(AC3,1/24)</f>
        <v/>
      </c>
      <c r="AD4" s="19">
        <f>SUM(AD3,1/24)</f>
        <v/>
      </c>
      <c r="AE4" s="19">
        <f>SUM(AE3,1/24)</f>
        <v/>
      </c>
      <c r="AF4" s="22" t="inlineStr">
        <is>
          <t>Break</t>
        </is>
      </c>
      <c r="AG4" s="19" t="n"/>
      <c r="AI4" s="3" t="inlineStr">
        <is>
          <t>Monday - Friday</t>
        </is>
      </c>
      <c r="AJ4" s="4" t="inlineStr">
        <is>
          <t>Premium Rate</t>
        </is>
      </c>
      <c r="AK4" s="4" t="inlineStr">
        <is>
          <t>Rate</t>
        </is>
      </c>
    </row>
    <row r="5" ht="12.75" customHeight="1" s="29">
      <c r="A5" s="5" t="n">
        <v>45297</v>
      </c>
      <c r="B5" s="6" t="n">
        <v>0.2083333333333333</v>
      </c>
      <c r="C5" s="7" t="n">
        <v>0.4166666666666667</v>
      </c>
      <c r="D5" s="7" t="n">
        <v>0.4375</v>
      </c>
      <c r="E5" s="6" t="n">
        <v>0.5416666666666666</v>
      </c>
      <c r="F5" s="8">
        <f>SUM(C5-B5,E5-D5)</f>
        <v/>
      </c>
      <c r="G5" s="24">
        <f>IF(B5="","",SUM(H5:AE5)-AF5)</f>
        <v/>
      </c>
      <c r="H5" s="23">
        <f>IF($B5="","",IF(AND($B5&lt;=H$4,$E5&gt;=H$3),ROUND((MIN($E5,H$4)-MAX($B5,H$3))*1440,0)/60*IF(WEEKDAY($A5,2)&lt;=5,H$1,IF(WEEKDAY($A5,2)=6,H$2,$AK$14)),0))</f>
        <v/>
      </c>
      <c r="I5" s="23">
        <f>IF($B5="","",IF(AND($B5&lt;=I$4,$E5&gt;=I$3),ROUND((MIN($E5,I$4)-MAX($B5,I$3))*1440,0)/60*IF(WEEKDAY($A5,2)&lt;=5,I$1,IF(WEEKDAY($A5,2)=6,I$2,$AK$14)),0))</f>
        <v/>
      </c>
      <c r="J5" s="23">
        <f>IF($B5="","",IF(AND($B5&lt;=J$4,$E5&gt;=J$3),ROUND((MIN($E5,J$4)-MAX($B5,J$3))*1440,0)/60*IF(WEEKDAY($A5,2)&lt;=5,J$1,IF(WEEKDAY($A5,2)=6,J$2,$AK$14)),0))</f>
        <v/>
      </c>
      <c r="K5" s="23">
        <f>IF($B5="","",IF(AND($B5&lt;=K$4,$E5&gt;=K$3),ROUND((MIN($E5,K$4)-MAX($B5,K$3))*1440,0)/60*IF(WEEKDAY($A5,2)&lt;=5,K$1,IF(WEEKDAY($A5,2)=6,K$2,$AK$14)),0))</f>
        <v/>
      </c>
      <c r="L5" s="23">
        <f>IF($B5="","",IF(AND($B5&lt;=L$4,$E5&gt;=L$3),ROUND((MIN($E5,L$4)-MAX($B5,L$3))*1440,0)/60*IF(WEEKDAY($A5,2)&lt;=5,L$1,IF(WEEKDAY($A5,2)=6,L$2,$AK$14)),0))</f>
        <v/>
      </c>
      <c r="M5" s="23">
        <f>IF($B5="","",IF(AND($B5&lt;=M$4,$E5&gt;=M$3),ROUND((MIN($E5,M$4)-MAX($B5,M$3))*1440,0)/60*IF(WEEKDAY($A5,2)&lt;=5,M$1,IF(WEEKDAY($A5,2)=6,M$2,$AK$14)),0))</f>
        <v/>
      </c>
      <c r="N5" s="23">
        <f>IF($B5="","",IF(AND($B5&lt;=N$4,$E5&gt;=N$3),ROUND((MIN($E5,N$4)-MAX($B5,N$3))*1440,0)/60*IF(WEEKDAY($A5,2)&lt;=5,N$1,IF(WEEKDAY($A5,2)=6,N$2,$AK$14)),0))</f>
        <v/>
      </c>
      <c r="O5" s="23">
        <f>IF($B5="","",IF(AND($B5&lt;=O$4,$E5&gt;=O$3),ROUND((MIN($E5,O$4)-MAX($B5,O$3))*1440,0)/60*IF(WEEKDAY($A5,2)&lt;=5,O$1,IF(WEEKDAY($A5,2)=6,O$2,$AK$14)),0))</f>
        <v/>
      </c>
      <c r="P5" s="23">
        <f>IF($B5="","",IF(AND($B5&lt;=P$4,$E5&gt;=P$3),ROUND((MIN($E5,P$4)-MAX($B5,P$3))*1440,0)/60*IF(WEEKDAY($A5,2)&lt;=5,P$1,IF(WEEKDAY($A5,2)=6,P$2,$AK$14)),0))</f>
        <v/>
      </c>
      <c r="Q5" s="23">
        <f>IF($B5="","",IF(AND($B5&lt;=Q$4,$E5&gt;=Q$3),ROUND((MIN($E5,Q$4)-MAX($B5,Q$3))*1440,0)/60*IF(WEEKDAY($A5,2)&lt;=5,Q$1,IF(WEEKDAY($A5,2)=6,Q$2,$AK$14)),0))</f>
        <v/>
      </c>
      <c r="R5" s="23">
        <f>IF($B5="","",IF(AND($B5&lt;=R$4,$E5&gt;=R$3),ROUND((MIN($E5,R$4)-MAX($B5,R$3))*1440,0)/60*IF(WEEKDAY($A5,2)&lt;=5,R$1,IF(WEEKDAY($A5,2)=6,R$2,$AK$14)),0))</f>
        <v/>
      </c>
      <c r="S5" s="23">
        <f>IF($B5="","",IF(AND($B5&lt;=S$4,$E5&gt;=S$3),ROUND((MIN($E5,S$4)-MAX($B5,S$3))*1440,0)/60*IF(WEEKDAY($A5,2)&lt;=5,S$1,IF(WEEKDAY($A5,2)=6,S$2,$AK$14)),0))</f>
        <v/>
      </c>
      <c r="T5" s="23">
        <f>IF($B5="","",IF(AND($B5&lt;=T$4,$E5&gt;=T$3),ROUND((MIN($E5,T$4)-MAX($B5,T$3))*1440,0)/60*IF(WEEKDAY($A5,2)&lt;=5,T$1,IF(WEEKDAY($A5,2)=6,T$2,$AK$14)),0))</f>
        <v/>
      </c>
      <c r="U5" s="23">
        <f>IF($B5="","",IF(AND($B5&lt;=U$4,$E5&gt;=U$3),ROUND((MIN($E5,U$4)-MAX($B5,U$3))*1440,0)/60*IF(WEEKDAY($A5,2)&lt;=5,U$1,IF(WEEKDAY($A5,2)=6,U$2,$AK$14)),0))</f>
        <v/>
      </c>
      <c r="V5" s="23">
        <f>IF($B5="","",IF(AND($B5&lt;=V$4,$E5&gt;=V$3),ROUND((MIN($E5,V$4)-MAX($B5,V$3))*1440,0)/60*IF(WEEKDAY($A5,2)&lt;=5,V$1,IF(WEEKDAY($A5,2)=6,V$2,$AK$14)),0))</f>
        <v/>
      </c>
      <c r="W5" s="23">
        <f>IF($B5="","",IF(AND($B5&lt;=W$4,$E5&gt;=W$3),ROUND((MIN($E5,W$4)-MAX($B5,W$3))*1440,0)/60*IF(WEEKDAY($A5,2)&lt;=5,W$1,IF(WEEKDAY($A5,2)=6,W$2,$AK$14)),0))</f>
        <v/>
      </c>
      <c r="X5" s="23">
        <f>IF($B5="","",IF(AND($B5&lt;=X$4,$E5&gt;=X$3),ROUND((MIN($E5,X$4)-MAX($B5,X$3))*1440,0)/60*IF(WEEKDAY($A5,2)&lt;=5,X$1,IF(WEEKDAY($A5,2)=6,X$2,$AK$14)),0))</f>
        <v/>
      </c>
      <c r="Y5" s="23">
        <f>IF($B5="","",IF(AND($B5&lt;=Y$4,$E5&gt;=Y$3),ROUND((MIN($E5,Y$4)-MAX($B5,Y$3))*1440,0)/60*IF(WEEKDAY($A5,2)&lt;=5,Y$1,IF(WEEKDAY($A5,2)=6,Y$2,$AK$14)),0))</f>
        <v/>
      </c>
      <c r="Z5" s="23">
        <f>IF($B5="","",IF(AND($B5&lt;=Z$4,$E5&gt;=Z$3),ROUND((MIN($E5,Z$4)-MAX($B5,Z$3))*1440,0)/60*IF(WEEKDAY($A5,2)&lt;=5,Z$1,IF(WEEKDAY($A5,2)=6,Z$2,$AK$14)),0))</f>
        <v/>
      </c>
      <c r="AA5" s="23">
        <f>IF($B5="","",IF(AND($B5&lt;=AA$4,$E5&gt;=AA$3),ROUND((MIN($E5,AA$4)-MAX($B5,AA$3))*1440,0)/60*IF(WEEKDAY($A5,2)&lt;=5,AA$1,IF(WEEKDAY($A5,2)=6,AA$2,$AK$14)),0))</f>
        <v/>
      </c>
      <c r="AB5" s="23">
        <f>IF($B5="","",IF(AND($B5&lt;=AB$4,$E5&gt;=AB$3),ROUND((MIN($E5,AB$4)-MAX($B5,AB$3))*1440,0)/60*IF(WEEKDAY($A5,2)&lt;=5,AB$1,IF(WEEKDAY($A5,2)=6,AB$2,$AK$14)),0))</f>
        <v/>
      </c>
      <c r="AC5" s="23">
        <f>IF($B5="","",IF(AND($B5&lt;=AC$4,$E5&gt;=AC$3),ROUND((MIN($E5,AC$4)-MAX($B5,AC$3))*1440,0)/60*IF(WEEKDAY($A5,2)&lt;=5,AC$1,IF(WEEKDAY($A5,2)=6,AC$2,$AK$14)),0))</f>
        <v/>
      </c>
      <c r="AD5" s="23">
        <f>IF($B5="","",IF(AND($B5&lt;=AD$4,$E5&gt;=AD$3),ROUND((MIN($E5,AD$4)-MAX($B5,AD$3))*1440,0)/60*IF(WEEKDAY($A5,2)&lt;=5,AD$1,IF(WEEKDAY($A5,2)=6,AD$2,$AK$14)),0))</f>
        <v/>
      </c>
      <c r="AE5" s="23">
        <f>IF($B5="","",IF(AND($B5&lt;=AE$4,$E5&gt;=AE$3),ROUND((MIN($E5,AE$4)-MAX($B5,AE$3))*1440,0)/60*IF(WEEKDAY($A5,2)&lt;=5,AE$1,IF(WEEKDAY($A5,2)=6,AE$2,$AK$14)),0))</f>
        <v/>
      </c>
      <c r="AF5" s="23">
        <f>IF(C5="","",IF(WEEKDAY(A5,2)&lt;=5,INDEX(AK$5:AK$8,MATCH(C5,AL$5:AL$8))*(D5-C5)*24,IF(WEEKDAY(A5,2)=6,INDEX(AK$10:AK$12,MATCH(C5,AL$10:AL$12)),AK$14)*(D5-C5)*24))</f>
        <v/>
      </c>
      <c r="AI5" s="9" t="inlineStr">
        <is>
          <t>12:00am - 6:59am</t>
        </is>
      </c>
      <c r="AJ5" s="10" t="inlineStr">
        <is>
          <t>175% of ordinary rate</t>
        </is>
      </c>
      <c r="AK5" s="11">
        <f>PRODUCT(AK$6, LEFT(AJ5,SEARCH("%",AJ5)-1)/100)</f>
        <v/>
      </c>
      <c r="AL5" s="17">
        <f>TIMEVALUE(LEFT(AI5,SEARCH(":",AI5)+2)&amp;" "&amp;MID(AI5,SEARCH(":",AI5)+3,2))</f>
        <v/>
      </c>
      <c r="AM5" s="17">
        <f>TIMEVALUE(MID(AI5,SEARCH("-",AI5)+2,LEN(AI5)-SEARCH("-",AI5)-3)&amp;" "&amp;RIGHT(AI5,2))</f>
        <v/>
      </c>
    </row>
    <row r="6" ht="12.75" customHeight="1" s="29">
      <c r="A6" s="5" t="n">
        <v>45298</v>
      </c>
      <c r="B6" s="12" t="n">
        <v>0.25</v>
      </c>
      <c r="C6" s="12" t="n">
        <v>0.4618055555555556</v>
      </c>
      <c r="D6" s="12" t="n">
        <v>0.4826388888888889</v>
      </c>
      <c r="E6" s="12" t="n">
        <v>0.5847222222222223</v>
      </c>
      <c r="F6" s="8">
        <f>SUM(C6-B6,E6-D6)</f>
        <v/>
      </c>
      <c r="G6" s="24">
        <f>IF(B6="","",SUM(H6:AE6)-AF6)</f>
        <v/>
      </c>
      <c r="H6" s="23">
        <f>IF($B6="","",IF(AND($B6&lt;=H$4,$E6&gt;=H$3),ROUND((MIN($E6,H$4)-MAX($B6,H$3))*1440,0)/60*IF(WEEKDAY($A6,2)&lt;=5,H$1,IF(WEEKDAY($A6,2)=6,H$2,$AK$14)),0))</f>
        <v/>
      </c>
      <c r="I6" s="23">
        <f>IF($B6="","",IF(AND($B6&lt;=I$4,$E6&gt;=I$3),ROUND((MIN($E6,I$4)-MAX($B6,I$3))*1440,0)/60*IF(WEEKDAY($A6,2)&lt;=5,I$1,IF(WEEKDAY($A6,2)=6,I$2,$AK$14)),0))</f>
        <v/>
      </c>
      <c r="J6" s="23">
        <f>IF($B6="","",IF(AND($B6&lt;=J$4,$E6&gt;=J$3),ROUND((MIN($E6,J$4)-MAX($B6,J$3))*1440,0)/60*IF(WEEKDAY($A6,2)&lt;=5,J$1,IF(WEEKDAY($A6,2)=6,J$2,$AK$14)),0))</f>
        <v/>
      </c>
      <c r="K6" s="23">
        <f>IF($B6="","",IF(AND($B6&lt;=K$4,$E6&gt;=K$3),ROUND((MIN($E6,K$4)-MAX($B6,K$3))*1440,0)/60*IF(WEEKDAY($A6,2)&lt;=5,K$1,IF(WEEKDAY($A6,2)=6,K$2,$AK$14)),0))</f>
        <v/>
      </c>
      <c r="L6" s="23">
        <f>IF($B6="","",IF(AND($B6&lt;=L$4,$E6&gt;=L$3),ROUND((MIN($E6,L$4)-MAX($B6,L$3))*1440,0)/60*IF(WEEKDAY($A6,2)&lt;=5,L$1,IF(WEEKDAY($A6,2)=6,L$2,$AK$14)),0))</f>
        <v/>
      </c>
      <c r="M6" s="23">
        <f>IF($B6="","",IF(AND($B6&lt;=M$4,$E6&gt;=M$3),ROUND((MIN($E6,M$4)-MAX($B6,M$3))*1440,0)/60*IF(WEEKDAY($A6,2)&lt;=5,M$1,IF(WEEKDAY($A6,2)=6,M$2,$AK$14)),0))</f>
        <v/>
      </c>
      <c r="N6" s="23">
        <f>IF($B6="","",IF(AND($B6&lt;=N$4,$E6&gt;=N$3),ROUND((MIN($E6,N$4)-MAX($B6,N$3))*1440,0)/60*IF(WEEKDAY($A6,2)&lt;=5,N$1,IF(WEEKDAY($A6,2)=6,N$2,$AK$14)),0))</f>
        <v/>
      </c>
      <c r="O6" s="23">
        <f>IF($B6="","",IF(AND($B6&lt;=O$4,$E6&gt;=O$3),ROUND((MIN($E6,O$4)-MAX($B6,O$3))*1440,0)/60*IF(WEEKDAY($A6,2)&lt;=5,O$1,IF(WEEKDAY($A6,2)=6,O$2,$AK$14)),0))</f>
        <v/>
      </c>
      <c r="P6" s="23">
        <f>IF($B6="","",IF(AND($B6&lt;=P$4,$E6&gt;=P$3),ROUND((MIN($E6,P$4)-MAX($B6,P$3))*1440,0)/60*IF(WEEKDAY($A6,2)&lt;=5,P$1,IF(WEEKDAY($A6,2)=6,P$2,$AK$14)),0))</f>
        <v/>
      </c>
      <c r="Q6" s="23">
        <f>IF($B6="","",IF(AND($B6&lt;=Q$4,$E6&gt;=Q$3),ROUND((MIN($E6,Q$4)-MAX($B6,Q$3))*1440,0)/60*IF(WEEKDAY($A6,2)&lt;=5,Q$1,IF(WEEKDAY($A6,2)=6,Q$2,$AK$14)),0))</f>
        <v/>
      </c>
      <c r="R6" s="23">
        <f>IF($B6="","",IF(AND($B6&lt;=R$4,$E6&gt;=R$3),ROUND((MIN($E6,R$4)-MAX($B6,R$3))*1440,0)/60*IF(WEEKDAY($A6,2)&lt;=5,R$1,IF(WEEKDAY($A6,2)=6,R$2,$AK$14)),0))</f>
        <v/>
      </c>
      <c r="S6" s="23">
        <f>IF($B6="","",IF(AND($B6&lt;=S$4,$E6&gt;=S$3),ROUND((MIN($E6,S$4)-MAX($B6,S$3))*1440,0)/60*IF(WEEKDAY($A6,2)&lt;=5,S$1,IF(WEEKDAY($A6,2)=6,S$2,$AK$14)),0))</f>
        <v/>
      </c>
      <c r="T6" s="23">
        <f>IF($B6="","",IF(AND($B6&lt;=T$4,$E6&gt;=T$3),ROUND((MIN($E6,T$4)-MAX($B6,T$3))*1440,0)/60*IF(WEEKDAY($A6,2)&lt;=5,T$1,IF(WEEKDAY($A6,2)=6,T$2,$AK$14)),0))</f>
        <v/>
      </c>
      <c r="U6" s="23">
        <f>IF($B6="","",IF(AND($B6&lt;=U$4,$E6&gt;=U$3),ROUND((MIN($E6,U$4)-MAX($B6,U$3))*1440,0)/60*IF(WEEKDAY($A6,2)&lt;=5,U$1,IF(WEEKDAY($A6,2)=6,U$2,$AK$14)),0))</f>
        <v/>
      </c>
      <c r="V6" s="23">
        <f>IF($B6="","",IF(AND($B6&lt;=V$4,$E6&gt;=V$3),ROUND((MIN($E6,V$4)-MAX($B6,V$3))*1440,0)/60*IF(WEEKDAY($A6,2)&lt;=5,V$1,IF(WEEKDAY($A6,2)=6,V$2,$AK$14)),0))</f>
        <v/>
      </c>
      <c r="W6" s="23">
        <f>IF($B6="","",IF(AND($B6&lt;=W$4,$E6&gt;=W$3),ROUND((MIN($E6,W$4)-MAX($B6,W$3))*1440,0)/60*IF(WEEKDAY($A6,2)&lt;=5,W$1,IF(WEEKDAY($A6,2)=6,W$2,$AK$14)),0))</f>
        <v/>
      </c>
      <c r="X6" s="23">
        <f>IF($B6="","",IF(AND($B6&lt;=X$4,$E6&gt;=X$3),ROUND((MIN($E6,X$4)-MAX($B6,X$3))*1440,0)/60*IF(WEEKDAY($A6,2)&lt;=5,X$1,IF(WEEKDAY($A6,2)=6,X$2,$AK$14)),0))</f>
        <v/>
      </c>
      <c r="Y6" s="23">
        <f>IF($B6="","",IF(AND($B6&lt;=Y$4,$E6&gt;=Y$3),ROUND((MIN($E6,Y$4)-MAX($B6,Y$3))*1440,0)/60*IF(WEEKDAY($A6,2)&lt;=5,Y$1,IF(WEEKDAY($A6,2)=6,Y$2,$AK$14)),0))</f>
        <v/>
      </c>
      <c r="Z6" s="23">
        <f>IF($B6="","",IF(AND($B6&lt;=Z$4,$E6&gt;=Z$3),ROUND((MIN($E6,Z$4)-MAX($B6,Z$3))*1440,0)/60*IF(WEEKDAY($A6,2)&lt;=5,Z$1,IF(WEEKDAY($A6,2)=6,Z$2,$AK$14)),0))</f>
        <v/>
      </c>
      <c r="AA6" s="23">
        <f>IF($B6="","",IF(AND($B6&lt;=AA$4,$E6&gt;=AA$3),ROUND((MIN($E6,AA$4)-MAX($B6,AA$3))*1440,0)/60*IF(WEEKDAY($A6,2)&lt;=5,AA$1,IF(WEEKDAY($A6,2)=6,AA$2,$AK$14)),0))</f>
        <v/>
      </c>
      <c r="AB6" s="23">
        <f>IF($B6="","",IF(AND($B6&lt;=AB$4,$E6&gt;=AB$3),ROUND((MIN($E6,AB$4)-MAX($B6,AB$3))*1440,0)/60*IF(WEEKDAY($A6,2)&lt;=5,AB$1,IF(WEEKDAY($A6,2)=6,AB$2,$AK$14)),0))</f>
        <v/>
      </c>
      <c r="AC6" s="23">
        <f>IF($B6="","",IF(AND($B6&lt;=AC$4,$E6&gt;=AC$3),ROUND((MIN($E6,AC$4)-MAX($B6,AC$3))*1440,0)/60*IF(WEEKDAY($A6,2)&lt;=5,AC$1,IF(WEEKDAY($A6,2)=6,AC$2,$AK$14)),0))</f>
        <v/>
      </c>
      <c r="AD6" s="23">
        <f>IF($B6="","",IF(AND($B6&lt;=AD$4,$E6&gt;=AD$3),ROUND((MIN($E6,AD$4)-MAX($B6,AD$3))*1440,0)/60*IF(WEEKDAY($A6,2)&lt;=5,AD$1,IF(WEEKDAY($A6,2)=6,AD$2,$AK$14)),0))</f>
        <v/>
      </c>
      <c r="AE6" s="23">
        <f>IF($B6="","",IF(AND($B6&lt;=AE$4,$E6&gt;=AE$3),ROUND((MIN($E6,AE$4)-MAX($B6,AE$3))*1440,0)/60*IF(WEEKDAY($A6,2)&lt;=5,AE$1,IF(WEEKDAY($A6,2)=6,AE$2,$AK$14)),0))</f>
        <v/>
      </c>
      <c r="AF6" s="23">
        <f>IF(C6="","",IF(WEEKDAY(A6,2)&lt;=5,INDEX(AK$5:AK$8,MATCH(C6,AL$5:AL$8))*(D6-C6)*24,IF(WEEKDAY(A6,2)=6,INDEX(AK$10:AK$12,MATCH(C6,AL$10:AL$12)),AK$14)*(D6-C6)*24))</f>
        <v/>
      </c>
      <c r="AI6" s="9" t="inlineStr">
        <is>
          <t>7:00am - 5:59pm</t>
        </is>
      </c>
      <c r="AJ6" s="10" t="inlineStr">
        <is>
          <t>100% of ordinary rate</t>
        </is>
      </c>
      <c r="AK6" s="11" t="n">
        <v>28.78</v>
      </c>
      <c r="AL6" s="17">
        <f>TIMEVALUE(LEFT(AI6,SEARCH(":",AI6)+2)&amp;" "&amp;MID(AI6,SEARCH(":",AI6)+3,2))</f>
        <v/>
      </c>
      <c r="AM6" s="17">
        <f>TIMEVALUE(MID(AI6,SEARCH("-",AI6)+2,LEN(AI6)-SEARCH("-",AI6)-3)&amp;" "&amp;RIGHT(AI6,2))</f>
        <v/>
      </c>
    </row>
    <row r="7" ht="12.75" customHeight="1" s="29">
      <c r="A7" s="5" t="n">
        <v>45299</v>
      </c>
      <c r="B7" s="13" t="n"/>
      <c r="C7" s="13" t="n"/>
      <c r="D7" s="13" t="n"/>
      <c r="E7" s="13" t="n"/>
      <c r="F7" s="8">
        <f>SUM(C7-B7,E7-D7)</f>
        <v/>
      </c>
      <c r="G7" s="24">
        <f>IF(B7="","",SUM(H7:AE7)-AF7)</f>
        <v/>
      </c>
      <c r="H7" s="23">
        <f>IF($B7="","",IF(AND($B7&lt;=H$4,$E7&gt;=H$3),ROUND((MIN($E7,H$4)-MAX($B7,H$3))*1440,0)/60*IF(WEEKDAY($A7,2)&lt;=5,H$1,IF(WEEKDAY($A7,2)=6,H$2,$AK$14)),0))</f>
        <v/>
      </c>
      <c r="I7" s="23">
        <f>IF($B7="","",IF(AND($B7&lt;=I$4,$E7&gt;=I$3),ROUND((MIN($E7,I$4)-MAX($B7,I$3))*1440,0)/60*IF(WEEKDAY($A7,2)&lt;=5,I$1,IF(WEEKDAY($A7,2)=6,I$2,$AK$14)),0))</f>
        <v/>
      </c>
      <c r="J7" s="23">
        <f>IF($B7="","",IF(AND($B7&lt;=J$4,$E7&gt;=J$3),ROUND((MIN($E7,J$4)-MAX($B7,J$3))*1440,0)/60*IF(WEEKDAY($A7,2)&lt;=5,J$1,IF(WEEKDAY($A7,2)=6,J$2,$AK$14)),0))</f>
        <v/>
      </c>
      <c r="K7" s="23">
        <f>IF($B7="","",IF(AND($B7&lt;=K$4,$E7&gt;=K$3),ROUND((MIN($E7,K$4)-MAX($B7,K$3))*1440,0)/60*IF(WEEKDAY($A7,2)&lt;=5,K$1,IF(WEEKDAY($A7,2)=6,K$2,$AK$14)),0))</f>
        <v/>
      </c>
      <c r="L7" s="23">
        <f>IF($B7="","",IF(AND($B7&lt;=L$4,$E7&gt;=L$3),ROUND((MIN($E7,L$4)-MAX($B7,L$3))*1440,0)/60*IF(WEEKDAY($A7,2)&lt;=5,L$1,IF(WEEKDAY($A7,2)=6,L$2,$AK$14)),0))</f>
        <v/>
      </c>
      <c r="M7" s="23">
        <f>IF($B7="","",IF(AND($B7&lt;=M$4,$E7&gt;=M$3),ROUND((MIN($E7,M$4)-MAX($B7,M$3))*1440,0)/60*IF(WEEKDAY($A7,2)&lt;=5,M$1,IF(WEEKDAY($A7,2)=6,M$2,$AK$14)),0))</f>
        <v/>
      </c>
      <c r="N7" s="23">
        <f>IF($B7="","",IF(AND($B7&lt;=N$4,$E7&gt;=N$3),ROUND((MIN($E7,N$4)-MAX($B7,N$3))*1440,0)/60*IF(WEEKDAY($A7,2)&lt;=5,N$1,IF(WEEKDAY($A7,2)=6,N$2,$AK$14)),0))</f>
        <v/>
      </c>
      <c r="O7" s="23">
        <f>IF($B7="","",IF(AND($B7&lt;=O$4,$E7&gt;=O$3),ROUND((MIN($E7,O$4)-MAX($B7,O$3))*1440,0)/60*IF(WEEKDAY($A7,2)&lt;=5,O$1,IF(WEEKDAY($A7,2)=6,O$2,$AK$14)),0))</f>
        <v/>
      </c>
      <c r="P7" s="23">
        <f>IF($B7="","",IF(AND($B7&lt;=P$4,$E7&gt;=P$3),ROUND((MIN($E7,P$4)-MAX($B7,P$3))*1440,0)/60*IF(WEEKDAY($A7,2)&lt;=5,P$1,IF(WEEKDAY($A7,2)=6,P$2,$AK$14)),0))</f>
        <v/>
      </c>
      <c r="Q7" s="23">
        <f>IF($B7="","",IF(AND($B7&lt;=Q$4,$E7&gt;=Q$3),ROUND((MIN($E7,Q$4)-MAX($B7,Q$3))*1440,0)/60*IF(WEEKDAY($A7,2)&lt;=5,Q$1,IF(WEEKDAY($A7,2)=6,Q$2,$AK$14)),0))</f>
        <v/>
      </c>
      <c r="R7" s="23">
        <f>IF($B7="","",IF(AND($B7&lt;=R$4,$E7&gt;=R$3),ROUND((MIN($E7,R$4)-MAX($B7,R$3))*1440,0)/60*IF(WEEKDAY($A7,2)&lt;=5,R$1,IF(WEEKDAY($A7,2)=6,R$2,$AK$14)),0))</f>
        <v/>
      </c>
      <c r="S7" s="23">
        <f>IF($B7="","",IF(AND($B7&lt;=S$4,$E7&gt;=S$3),ROUND((MIN($E7,S$4)-MAX($B7,S$3))*1440,0)/60*IF(WEEKDAY($A7,2)&lt;=5,S$1,IF(WEEKDAY($A7,2)=6,S$2,$AK$14)),0))</f>
        <v/>
      </c>
      <c r="T7" s="23">
        <f>IF($B7="","",IF(AND($B7&lt;=T$4,$E7&gt;=T$3),ROUND((MIN($E7,T$4)-MAX($B7,T$3))*1440,0)/60*IF(WEEKDAY($A7,2)&lt;=5,T$1,IF(WEEKDAY($A7,2)=6,T$2,$AK$14)),0))</f>
        <v/>
      </c>
      <c r="U7" s="23">
        <f>IF($B7="","",IF(AND($B7&lt;=U$4,$E7&gt;=U$3),ROUND((MIN($E7,U$4)-MAX($B7,U$3))*1440,0)/60*IF(WEEKDAY($A7,2)&lt;=5,U$1,IF(WEEKDAY($A7,2)=6,U$2,$AK$14)),0))</f>
        <v/>
      </c>
      <c r="V7" s="23">
        <f>IF($B7="","",IF(AND($B7&lt;=V$4,$E7&gt;=V$3),ROUND((MIN($E7,V$4)-MAX($B7,V$3))*1440,0)/60*IF(WEEKDAY($A7,2)&lt;=5,V$1,IF(WEEKDAY($A7,2)=6,V$2,$AK$14)),0))</f>
        <v/>
      </c>
      <c r="W7" s="23">
        <f>IF($B7="","",IF(AND($B7&lt;=W$4,$E7&gt;=W$3),ROUND((MIN($E7,W$4)-MAX($B7,W$3))*1440,0)/60*IF(WEEKDAY($A7,2)&lt;=5,W$1,IF(WEEKDAY($A7,2)=6,W$2,$AK$14)),0))</f>
        <v/>
      </c>
      <c r="X7" s="23">
        <f>IF($B7="","",IF(AND($B7&lt;=X$4,$E7&gt;=X$3),ROUND((MIN($E7,X$4)-MAX($B7,X$3))*1440,0)/60*IF(WEEKDAY($A7,2)&lt;=5,X$1,IF(WEEKDAY($A7,2)=6,X$2,$AK$14)),0))</f>
        <v/>
      </c>
      <c r="Y7" s="23">
        <f>IF($B7="","",IF(AND($B7&lt;=Y$4,$E7&gt;=Y$3),ROUND((MIN($E7,Y$4)-MAX($B7,Y$3))*1440,0)/60*IF(WEEKDAY($A7,2)&lt;=5,Y$1,IF(WEEKDAY($A7,2)=6,Y$2,$AK$14)),0))</f>
        <v/>
      </c>
      <c r="Z7" s="23">
        <f>IF($B7="","",IF(AND($B7&lt;=Z$4,$E7&gt;=Z$3),ROUND((MIN($E7,Z$4)-MAX($B7,Z$3))*1440,0)/60*IF(WEEKDAY($A7,2)&lt;=5,Z$1,IF(WEEKDAY($A7,2)=6,Z$2,$AK$14)),0))</f>
        <v/>
      </c>
      <c r="AA7" s="23">
        <f>IF($B7="","",IF(AND($B7&lt;=AA$4,$E7&gt;=AA$3),ROUND((MIN($E7,AA$4)-MAX($B7,AA$3))*1440,0)/60*IF(WEEKDAY($A7,2)&lt;=5,AA$1,IF(WEEKDAY($A7,2)=6,AA$2,$AK$14)),0))</f>
        <v/>
      </c>
      <c r="AB7" s="23">
        <f>IF($B7="","",IF(AND($B7&lt;=AB$4,$E7&gt;=AB$3),ROUND((MIN($E7,AB$4)-MAX($B7,AB$3))*1440,0)/60*IF(WEEKDAY($A7,2)&lt;=5,AB$1,IF(WEEKDAY($A7,2)=6,AB$2,$AK$14)),0))</f>
        <v/>
      </c>
      <c r="AC7" s="23">
        <f>IF($B7="","",IF(AND($B7&lt;=AC$4,$E7&gt;=AC$3),ROUND((MIN($E7,AC$4)-MAX($B7,AC$3))*1440,0)/60*IF(WEEKDAY($A7,2)&lt;=5,AC$1,IF(WEEKDAY($A7,2)=6,AC$2,$AK$14)),0))</f>
        <v/>
      </c>
      <c r="AD7" s="23">
        <f>IF($B7="","",IF(AND($B7&lt;=AD$4,$E7&gt;=AD$3),ROUND((MIN($E7,AD$4)-MAX($B7,AD$3))*1440,0)/60*IF(WEEKDAY($A7,2)&lt;=5,AD$1,IF(WEEKDAY($A7,2)=6,AD$2,$AK$14)),0))</f>
        <v/>
      </c>
      <c r="AE7" s="23">
        <f>IF($B7="","",IF(AND($B7&lt;=AE$4,$E7&gt;=AE$3),ROUND((MIN($E7,AE$4)-MAX($B7,AE$3))*1440,0)/60*IF(WEEKDAY($A7,2)&lt;=5,AE$1,IF(WEEKDAY($A7,2)=6,AE$2,$AK$14)),0))</f>
        <v/>
      </c>
      <c r="AF7" s="23">
        <f>IF(C7="","",IF(WEEKDAY(A7,2)&lt;=5,INDEX(AK$5:AK$8,MATCH(C7,AL$5:AL$8))*(D7-C7)*24,IF(WEEKDAY(A7,2)=6,INDEX(AK$10:AK$12,MATCH(C7,AL$10:AL$12)),AK$14)*(D7-C7)*24))</f>
        <v/>
      </c>
      <c r="AI7" s="9" t="inlineStr">
        <is>
          <t>6:00pm - 10:59pm</t>
        </is>
      </c>
      <c r="AJ7" s="10" t="inlineStr">
        <is>
          <t>150% of ordinary rate</t>
        </is>
      </c>
      <c r="AK7" s="11">
        <f>PRODUCT(AK$6, LEFT(AJ7,SEARCH("%",AJ7)-1)/100)</f>
        <v/>
      </c>
      <c r="AL7" s="17">
        <f>TIMEVALUE(LEFT(AI7,SEARCH(":",AI7)+2)&amp;" "&amp;MID(AI7,SEARCH(":",AI7)+3,2))</f>
        <v/>
      </c>
      <c r="AM7" s="17">
        <f>TIMEVALUE(MID(AI7,SEARCH("-",AI7)+2,LEN(AI7)-SEARCH("-",AI7)-3)&amp;" "&amp;RIGHT(AI7,2))</f>
        <v/>
      </c>
    </row>
    <row r="8" ht="12.75" customHeight="1" s="29">
      <c r="A8" s="5" t="n">
        <v>45300</v>
      </c>
      <c r="B8" s="13" t="n"/>
      <c r="C8" s="13" t="n"/>
      <c r="D8" s="13" t="n"/>
      <c r="E8" s="13" t="n"/>
      <c r="F8" s="8">
        <f>SUM(C8-B8,E8-D8)</f>
        <v/>
      </c>
      <c r="G8" s="24">
        <f>IF(B8="","",SUM(H8:AE8)-AF8)</f>
        <v/>
      </c>
      <c r="H8" s="23">
        <f>IF($B8="","",IF(AND($B8&lt;=H$4,$E8&gt;=H$3),ROUND((MIN($E8,H$4)-MAX($B8,H$3))*1440,0)/60*IF(WEEKDAY($A8,2)&lt;=5,H$1,IF(WEEKDAY($A8,2)=6,H$2,$AK$14)),0))</f>
        <v/>
      </c>
      <c r="I8" s="23">
        <f>IF($B8="","",IF(AND($B8&lt;=I$4,$E8&gt;=I$3),ROUND((MIN($E8,I$4)-MAX($B8,I$3))*1440,0)/60*IF(WEEKDAY($A8,2)&lt;=5,I$1,IF(WEEKDAY($A8,2)=6,I$2,$AK$14)),0))</f>
        <v/>
      </c>
      <c r="J8" s="23">
        <f>IF($B8="","",IF(AND($B8&lt;=J$4,$E8&gt;=J$3),ROUND((MIN($E8,J$4)-MAX($B8,J$3))*1440,0)/60*IF(WEEKDAY($A8,2)&lt;=5,J$1,IF(WEEKDAY($A8,2)=6,J$2,$AK$14)),0))</f>
        <v/>
      </c>
      <c r="K8" s="23">
        <f>IF($B8="","",IF(AND($B8&lt;=K$4,$E8&gt;=K$3),ROUND((MIN($E8,K$4)-MAX($B8,K$3))*1440,0)/60*IF(WEEKDAY($A8,2)&lt;=5,K$1,IF(WEEKDAY($A8,2)=6,K$2,$AK$14)),0))</f>
        <v/>
      </c>
      <c r="L8" s="23">
        <f>IF($B8="","",IF(AND($B8&lt;=L$4,$E8&gt;=L$3),ROUND((MIN($E8,L$4)-MAX($B8,L$3))*1440,0)/60*IF(WEEKDAY($A8,2)&lt;=5,L$1,IF(WEEKDAY($A8,2)=6,L$2,$AK$14)),0))</f>
        <v/>
      </c>
      <c r="M8" s="23">
        <f>IF($B8="","",IF(AND($B8&lt;=M$4,$E8&gt;=M$3),ROUND((MIN($E8,M$4)-MAX($B8,M$3))*1440,0)/60*IF(WEEKDAY($A8,2)&lt;=5,M$1,IF(WEEKDAY($A8,2)=6,M$2,$AK$14)),0))</f>
        <v/>
      </c>
      <c r="N8" s="23">
        <f>IF($B8="","",IF(AND($B8&lt;=N$4,$E8&gt;=N$3),ROUND((MIN($E8,N$4)-MAX($B8,N$3))*1440,0)/60*IF(WEEKDAY($A8,2)&lt;=5,N$1,IF(WEEKDAY($A8,2)=6,N$2,$AK$14)),0))</f>
        <v/>
      </c>
      <c r="O8" s="23">
        <f>IF($B8="","",IF(AND($B8&lt;=O$4,$E8&gt;=O$3),ROUND((MIN($E8,O$4)-MAX($B8,O$3))*1440,0)/60*IF(WEEKDAY($A8,2)&lt;=5,O$1,IF(WEEKDAY($A8,2)=6,O$2,$AK$14)),0))</f>
        <v/>
      </c>
      <c r="P8" s="23">
        <f>IF($B8="","",IF(AND($B8&lt;=P$4,$E8&gt;=P$3),ROUND((MIN($E8,P$4)-MAX($B8,P$3))*1440,0)/60*IF(WEEKDAY($A8,2)&lt;=5,P$1,IF(WEEKDAY($A8,2)=6,P$2,$AK$14)),0))</f>
        <v/>
      </c>
      <c r="Q8" s="23">
        <f>IF($B8="","",IF(AND($B8&lt;=Q$4,$E8&gt;=Q$3),ROUND((MIN($E8,Q$4)-MAX($B8,Q$3))*1440,0)/60*IF(WEEKDAY($A8,2)&lt;=5,Q$1,IF(WEEKDAY($A8,2)=6,Q$2,$AK$14)),0))</f>
        <v/>
      </c>
      <c r="R8" s="23">
        <f>IF($B8="","",IF(AND($B8&lt;=R$4,$E8&gt;=R$3),ROUND((MIN($E8,R$4)-MAX($B8,R$3))*1440,0)/60*IF(WEEKDAY($A8,2)&lt;=5,R$1,IF(WEEKDAY($A8,2)=6,R$2,$AK$14)),0))</f>
        <v/>
      </c>
      <c r="S8" s="23">
        <f>IF($B8="","",IF(AND($B8&lt;=S$4,$E8&gt;=S$3),ROUND((MIN($E8,S$4)-MAX($B8,S$3))*1440,0)/60*IF(WEEKDAY($A8,2)&lt;=5,S$1,IF(WEEKDAY($A8,2)=6,S$2,$AK$14)),0))</f>
        <v/>
      </c>
      <c r="T8" s="23">
        <f>IF($B8="","",IF(AND($B8&lt;=T$4,$E8&gt;=T$3),ROUND((MIN($E8,T$4)-MAX($B8,T$3))*1440,0)/60*IF(WEEKDAY($A8,2)&lt;=5,T$1,IF(WEEKDAY($A8,2)=6,T$2,$AK$14)),0))</f>
        <v/>
      </c>
      <c r="U8" s="23">
        <f>IF($B8="","",IF(AND($B8&lt;=U$4,$E8&gt;=U$3),ROUND((MIN($E8,U$4)-MAX($B8,U$3))*1440,0)/60*IF(WEEKDAY($A8,2)&lt;=5,U$1,IF(WEEKDAY($A8,2)=6,U$2,$AK$14)),0))</f>
        <v/>
      </c>
      <c r="V8" s="23">
        <f>IF($B8="","",IF(AND($B8&lt;=V$4,$E8&gt;=V$3),ROUND((MIN($E8,V$4)-MAX($B8,V$3))*1440,0)/60*IF(WEEKDAY($A8,2)&lt;=5,V$1,IF(WEEKDAY($A8,2)=6,V$2,$AK$14)),0))</f>
        <v/>
      </c>
      <c r="W8" s="23">
        <f>IF($B8="","",IF(AND($B8&lt;=W$4,$E8&gt;=W$3),ROUND((MIN($E8,W$4)-MAX($B8,W$3))*1440,0)/60*IF(WEEKDAY($A8,2)&lt;=5,W$1,IF(WEEKDAY($A8,2)=6,W$2,$AK$14)),0))</f>
        <v/>
      </c>
      <c r="X8" s="23">
        <f>IF($B8="","",IF(AND($B8&lt;=X$4,$E8&gt;=X$3),ROUND((MIN($E8,X$4)-MAX($B8,X$3))*1440,0)/60*IF(WEEKDAY($A8,2)&lt;=5,X$1,IF(WEEKDAY($A8,2)=6,X$2,$AK$14)),0))</f>
        <v/>
      </c>
      <c r="Y8" s="23">
        <f>IF($B8="","",IF(AND($B8&lt;=Y$4,$E8&gt;=Y$3),ROUND((MIN($E8,Y$4)-MAX($B8,Y$3))*1440,0)/60*IF(WEEKDAY($A8,2)&lt;=5,Y$1,IF(WEEKDAY($A8,2)=6,Y$2,$AK$14)),0))</f>
        <v/>
      </c>
      <c r="Z8" s="23">
        <f>IF($B8="","",IF(AND($B8&lt;=Z$4,$E8&gt;=Z$3),ROUND((MIN($E8,Z$4)-MAX($B8,Z$3))*1440,0)/60*IF(WEEKDAY($A8,2)&lt;=5,Z$1,IF(WEEKDAY($A8,2)=6,Z$2,$AK$14)),0))</f>
        <v/>
      </c>
      <c r="AA8" s="23">
        <f>IF($B8="","",IF(AND($B8&lt;=AA$4,$E8&gt;=AA$3),ROUND((MIN($E8,AA$4)-MAX($B8,AA$3))*1440,0)/60*IF(WEEKDAY($A8,2)&lt;=5,AA$1,IF(WEEKDAY($A8,2)=6,AA$2,$AK$14)),0))</f>
        <v/>
      </c>
      <c r="AB8" s="23">
        <f>IF($B8="","",IF(AND($B8&lt;=AB$4,$E8&gt;=AB$3),ROUND((MIN($E8,AB$4)-MAX($B8,AB$3))*1440,0)/60*IF(WEEKDAY($A8,2)&lt;=5,AB$1,IF(WEEKDAY($A8,2)=6,AB$2,$AK$14)),0))</f>
        <v/>
      </c>
      <c r="AC8" s="23">
        <f>IF($B8="","",IF(AND($B8&lt;=AC$4,$E8&gt;=AC$3),ROUND((MIN($E8,AC$4)-MAX($B8,AC$3))*1440,0)/60*IF(WEEKDAY($A8,2)&lt;=5,AC$1,IF(WEEKDAY($A8,2)=6,AC$2,$AK$14)),0))</f>
        <v/>
      </c>
      <c r="AD8" s="23">
        <f>IF($B8="","",IF(AND($B8&lt;=AD$4,$E8&gt;=AD$3),ROUND((MIN($E8,AD$4)-MAX($B8,AD$3))*1440,0)/60*IF(WEEKDAY($A8,2)&lt;=5,AD$1,IF(WEEKDAY($A8,2)=6,AD$2,$AK$14)),0))</f>
        <v/>
      </c>
      <c r="AE8" s="23">
        <f>IF($B8="","",IF(AND($B8&lt;=AE$4,$E8&gt;=AE$3),ROUND((MIN($E8,AE$4)-MAX($B8,AE$3))*1440,0)/60*IF(WEEKDAY($A8,2)&lt;=5,AE$1,IF(WEEKDAY($A8,2)=6,AE$2,$AK$14)),0))</f>
        <v/>
      </c>
      <c r="AF8" s="23">
        <f>IF(C8="","",IF(WEEKDAY(A8,2)&lt;=5,INDEX(AK$5:AK$8,MATCH(C8,AL$5:AL$8))*(D8-C8)*24,IF(WEEKDAY(A8,2)=6,INDEX(AK$10:AK$12,MATCH(C8,AL$10:AL$12)),AK$14)*(D8-C8)*24))</f>
        <v/>
      </c>
      <c r="AI8" s="9" t="inlineStr">
        <is>
          <t>11:00pm - 11:59pm</t>
        </is>
      </c>
      <c r="AJ8" s="10" t="inlineStr">
        <is>
          <t>175% of ordinary rate</t>
        </is>
      </c>
      <c r="AK8" s="11">
        <f>PRODUCT(AK$6, LEFT(AJ8,SEARCH("%",AJ8)-1)/100)</f>
        <v/>
      </c>
      <c r="AL8" s="17">
        <f>TIMEVALUE(LEFT(AI8,SEARCH(":",AI8)+2)&amp;" "&amp;MID(AI8,SEARCH(":",AI8)+3,2))</f>
        <v/>
      </c>
      <c r="AM8" s="17">
        <f>TIMEVALUE(MID(AI8,SEARCH("-",AI8)+2,LEN(AI8)-SEARCH("-",AI8)-3)&amp;" "&amp;RIGHT(AI8,2))</f>
        <v/>
      </c>
    </row>
    <row r="9" ht="12.75" customHeight="1" s="29">
      <c r="A9" s="5" t="n">
        <v>45301</v>
      </c>
      <c r="B9" s="13" t="n"/>
      <c r="C9" s="13" t="n"/>
      <c r="D9" s="13" t="n"/>
      <c r="E9" s="13" t="n"/>
      <c r="F9" s="8">
        <f>SUM(C9-B9,E9-D9)</f>
        <v/>
      </c>
      <c r="G9" s="24">
        <f>IF(B9="","",SUM(H9:AE9)-AF9)</f>
        <v/>
      </c>
      <c r="H9" s="23">
        <f>IF($B9="","",IF(AND($B9&lt;=H$4,$E9&gt;=H$3),ROUND((MIN($E9,H$4)-MAX($B9,H$3))*1440,0)/60*IF(WEEKDAY($A9,2)&lt;=5,H$1,IF(WEEKDAY($A9,2)=6,H$2,$AK$14)),0))</f>
        <v/>
      </c>
      <c r="I9" s="23">
        <f>IF($B9="","",IF(AND($B9&lt;=I$4,$E9&gt;=I$3),ROUND((MIN($E9,I$4)-MAX($B9,I$3))*1440,0)/60*IF(WEEKDAY($A9,2)&lt;=5,I$1,IF(WEEKDAY($A9,2)=6,I$2,$AK$14)),0))</f>
        <v/>
      </c>
      <c r="J9" s="23">
        <f>IF($B9="","",IF(AND($B9&lt;=J$4,$E9&gt;=J$3),ROUND((MIN($E9,J$4)-MAX($B9,J$3))*1440,0)/60*IF(WEEKDAY($A9,2)&lt;=5,J$1,IF(WEEKDAY($A9,2)=6,J$2,$AK$14)),0))</f>
        <v/>
      </c>
      <c r="K9" s="23">
        <f>IF($B9="","",IF(AND($B9&lt;=K$4,$E9&gt;=K$3),ROUND((MIN($E9,K$4)-MAX($B9,K$3))*1440,0)/60*IF(WEEKDAY($A9,2)&lt;=5,K$1,IF(WEEKDAY($A9,2)=6,K$2,$AK$14)),0))</f>
        <v/>
      </c>
      <c r="L9" s="23">
        <f>IF($B9="","",IF(AND($B9&lt;=L$4,$E9&gt;=L$3),ROUND((MIN($E9,L$4)-MAX($B9,L$3))*1440,0)/60*IF(WEEKDAY($A9,2)&lt;=5,L$1,IF(WEEKDAY($A9,2)=6,L$2,$AK$14)),0))</f>
        <v/>
      </c>
      <c r="M9" s="23">
        <f>IF($B9="","",IF(AND($B9&lt;=M$4,$E9&gt;=M$3),ROUND((MIN($E9,M$4)-MAX($B9,M$3))*1440,0)/60*IF(WEEKDAY($A9,2)&lt;=5,M$1,IF(WEEKDAY($A9,2)=6,M$2,$AK$14)),0))</f>
        <v/>
      </c>
      <c r="N9" s="23">
        <f>IF($B9="","",IF(AND($B9&lt;=N$4,$E9&gt;=N$3),ROUND((MIN($E9,N$4)-MAX($B9,N$3))*1440,0)/60*IF(WEEKDAY($A9,2)&lt;=5,N$1,IF(WEEKDAY($A9,2)=6,N$2,$AK$14)),0))</f>
        <v/>
      </c>
      <c r="O9" s="23">
        <f>IF($B9="","",IF(AND($B9&lt;=O$4,$E9&gt;=O$3),ROUND((MIN($E9,O$4)-MAX($B9,O$3))*1440,0)/60*IF(WEEKDAY($A9,2)&lt;=5,O$1,IF(WEEKDAY($A9,2)=6,O$2,$AK$14)),0))</f>
        <v/>
      </c>
      <c r="P9" s="23">
        <f>IF($B9="","",IF(AND($B9&lt;=P$4,$E9&gt;=P$3),ROUND((MIN($E9,P$4)-MAX($B9,P$3))*1440,0)/60*IF(WEEKDAY($A9,2)&lt;=5,P$1,IF(WEEKDAY($A9,2)=6,P$2,$AK$14)),0))</f>
        <v/>
      </c>
      <c r="Q9" s="23">
        <f>IF($B9="","",IF(AND($B9&lt;=Q$4,$E9&gt;=Q$3),ROUND((MIN($E9,Q$4)-MAX($B9,Q$3))*1440,0)/60*IF(WEEKDAY($A9,2)&lt;=5,Q$1,IF(WEEKDAY($A9,2)=6,Q$2,$AK$14)),0))</f>
        <v/>
      </c>
      <c r="R9" s="23">
        <f>IF($B9="","",IF(AND($B9&lt;=R$4,$E9&gt;=R$3),ROUND((MIN($E9,R$4)-MAX($B9,R$3))*1440,0)/60*IF(WEEKDAY($A9,2)&lt;=5,R$1,IF(WEEKDAY($A9,2)=6,R$2,$AK$14)),0))</f>
        <v/>
      </c>
      <c r="S9" s="23">
        <f>IF($B9="","",IF(AND($B9&lt;=S$4,$E9&gt;=S$3),ROUND((MIN($E9,S$4)-MAX($B9,S$3))*1440,0)/60*IF(WEEKDAY($A9,2)&lt;=5,S$1,IF(WEEKDAY($A9,2)=6,S$2,$AK$14)),0))</f>
        <v/>
      </c>
      <c r="T9" s="23">
        <f>IF($B9="","",IF(AND($B9&lt;=T$4,$E9&gt;=T$3),ROUND((MIN($E9,T$4)-MAX($B9,T$3))*1440,0)/60*IF(WEEKDAY($A9,2)&lt;=5,T$1,IF(WEEKDAY($A9,2)=6,T$2,$AK$14)),0))</f>
        <v/>
      </c>
      <c r="U9" s="23">
        <f>IF($B9="","",IF(AND($B9&lt;=U$4,$E9&gt;=U$3),ROUND((MIN($E9,U$4)-MAX($B9,U$3))*1440,0)/60*IF(WEEKDAY($A9,2)&lt;=5,U$1,IF(WEEKDAY($A9,2)=6,U$2,$AK$14)),0))</f>
        <v/>
      </c>
      <c r="V9" s="23">
        <f>IF($B9="","",IF(AND($B9&lt;=V$4,$E9&gt;=V$3),ROUND((MIN($E9,V$4)-MAX($B9,V$3))*1440,0)/60*IF(WEEKDAY($A9,2)&lt;=5,V$1,IF(WEEKDAY($A9,2)=6,V$2,$AK$14)),0))</f>
        <v/>
      </c>
      <c r="W9" s="23">
        <f>IF($B9="","",IF(AND($B9&lt;=W$4,$E9&gt;=W$3),ROUND((MIN($E9,W$4)-MAX($B9,W$3))*1440,0)/60*IF(WEEKDAY($A9,2)&lt;=5,W$1,IF(WEEKDAY($A9,2)=6,W$2,$AK$14)),0))</f>
        <v/>
      </c>
      <c r="X9" s="23">
        <f>IF($B9="","",IF(AND($B9&lt;=X$4,$E9&gt;=X$3),ROUND((MIN($E9,X$4)-MAX($B9,X$3))*1440,0)/60*IF(WEEKDAY($A9,2)&lt;=5,X$1,IF(WEEKDAY($A9,2)=6,X$2,$AK$14)),0))</f>
        <v/>
      </c>
      <c r="Y9" s="23">
        <f>IF($B9="","",IF(AND($B9&lt;=Y$4,$E9&gt;=Y$3),ROUND((MIN($E9,Y$4)-MAX($B9,Y$3))*1440,0)/60*IF(WEEKDAY($A9,2)&lt;=5,Y$1,IF(WEEKDAY($A9,2)=6,Y$2,$AK$14)),0))</f>
        <v/>
      </c>
      <c r="Z9" s="23">
        <f>IF($B9="","",IF(AND($B9&lt;=Z$4,$E9&gt;=Z$3),ROUND((MIN($E9,Z$4)-MAX($B9,Z$3))*1440,0)/60*IF(WEEKDAY($A9,2)&lt;=5,Z$1,IF(WEEKDAY($A9,2)=6,Z$2,$AK$14)),0))</f>
        <v/>
      </c>
      <c r="AA9" s="23">
        <f>IF($B9="","",IF(AND($B9&lt;=AA$4,$E9&gt;=AA$3),ROUND((MIN($E9,AA$4)-MAX($B9,AA$3))*1440,0)/60*IF(WEEKDAY($A9,2)&lt;=5,AA$1,IF(WEEKDAY($A9,2)=6,AA$2,$AK$14)),0))</f>
        <v/>
      </c>
      <c r="AB9" s="23">
        <f>IF($B9="","",IF(AND($B9&lt;=AB$4,$E9&gt;=AB$3),ROUND((MIN($E9,AB$4)-MAX($B9,AB$3))*1440,0)/60*IF(WEEKDAY($A9,2)&lt;=5,AB$1,IF(WEEKDAY($A9,2)=6,AB$2,$AK$14)),0))</f>
        <v/>
      </c>
      <c r="AC9" s="23">
        <f>IF($B9="","",IF(AND($B9&lt;=AC$4,$E9&gt;=AC$3),ROUND((MIN($E9,AC$4)-MAX($B9,AC$3))*1440,0)/60*IF(WEEKDAY($A9,2)&lt;=5,AC$1,IF(WEEKDAY($A9,2)=6,AC$2,$AK$14)),0))</f>
        <v/>
      </c>
      <c r="AD9" s="23">
        <f>IF($B9="","",IF(AND($B9&lt;=AD$4,$E9&gt;=AD$3),ROUND((MIN($E9,AD$4)-MAX($B9,AD$3))*1440,0)/60*IF(WEEKDAY($A9,2)&lt;=5,AD$1,IF(WEEKDAY($A9,2)=6,AD$2,$AK$14)),0))</f>
        <v/>
      </c>
      <c r="AE9" s="23">
        <f>IF($B9="","",IF(AND($B9&lt;=AE$4,$E9&gt;=AE$3),ROUND((MIN($E9,AE$4)-MAX($B9,AE$3))*1440,0)/60*IF(WEEKDAY($A9,2)&lt;=5,AE$1,IF(WEEKDAY($A9,2)=6,AE$2,$AK$14)),0))</f>
        <v/>
      </c>
      <c r="AF9" s="23">
        <f>IF(C9="","",IF(WEEKDAY(A9,2)&lt;=5,INDEX(AK$5:AK$8,MATCH(C9,AL$5:AL$8))*(D9-C9)*24,IF(WEEKDAY(A9,2)=6,INDEX(AK$10:AK$12,MATCH(C9,AL$10:AL$12)),AK$14)*(D9-C9)*24))</f>
        <v/>
      </c>
      <c r="AI9" s="14" t="inlineStr">
        <is>
          <t>Saturday</t>
        </is>
      </c>
      <c r="AJ9" s="15" t="inlineStr">
        <is>
          <t>Premium Rate</t>
        </is>
      </c>
      <c r="AK9" s="15" t="inlineStr">
        <is>
          <t>Rate</t>
        </is>
      </c>
      <c r="AL9" s="17" t="n"/>
      <c r="AM9" s="17" t="n"/>
    </row>
    <row r="10" ht="12.75" customHeight="1" s="29">
      <c r="A10" s="5" t="n">
        <v>45302</v>
      </c>
      <c r="B10" s="13" t="n"/>
      <c r="C10" s="13" t="n"/>
      <c r="D10" s="13" t="n"/>
      <c r="E10" s="13" t="n"/>
      <c r="F10" s="8">
        <f>SUM(C10-B10,E10-D10)</f>
        <v/>
      </c>
      <c r="G10" s="24">
        <f>IF(B10="","",SUM(H10:AE10)-AF10)</f>
        <v/>
      </c>
      <c r="H10" s="23">
        <f>IF($B10="","",IF(AND($B10&lt;=H$4,$E10&gt;=H$3),ROUND((MIN($E10,H$4)-MAX($B10,H$3))*1440,0)/60*IF(WEEKDAY($A10,2)&lt;=5,H$1,IF(WEEKDAY($A10,2)=6,H$2,$AK$14)),0))</f>
        <v/>
      </c>
      <c r="I10" s="23">
        <f>IF($B10="","",IF(AND($B10&lt;=I$4,$E10&gt;=I$3),ROUND((MIN($E10,I$4)-MAX($B10,I$3))*1440,0)/60*IF(WEEKDAY($A10,2)&lt;=5,I$1,IF(WEEKDAY($A10,2)=6,I$2,$AK$14)),0))</f>
        <v/>
      </c>
      <c r="J10" s="23">
        <f>IF($B10="","",IF(AND($B10&lt;=J$4,$E10&gt;=J$3),ROUND((MIN($E10,J$4)-MAX($B10,J$3))*1440,0)/60*IF(WEEKDAY($A10,2)&lt;=5,J$1,IF(WEEKDAY($A10,2)=6,J$2,$AK$14)),0))</f>
        <v/>
      </c>
      <c r="K10" s="23">
        <f>IF($B10="","",IF(AND($B10&lt;=K$4,$E10&gt;=K$3),ROUND((MIN($E10,K$4)-MAX($B10,K$3))*1440,0)/60*IF(WEEKDAY($A10,2)&lt;=5,K$1,IF(WEEKDAY($A10,2)=6,K$2,$AK$14)),0))</f>
        <v/>
      </c>
      <c r="L10" s="23">
        <f>IF($B10="","",IF(AND($B10&lt;=L$4,$E10&gt;=L$3),ROUND((MIN($E10,L$4)-MAX($B10,L$3))*1440,0)/60*IF(WEEKDAY($A10,2)&lt;=5,L$1,IF(WEEKDAY($A10,2)=6,L$2,$AK$14)),0))</f>
        <v/>
      </c>
      <c r="M10" s="23">
        <f>IF($B10="","",IF(AND($B10&lt;=M$4,$E10&gt;=M$3),ROUND((MIN($E10,M$4)-MAX($B10,M$3))*1440,0)/60*IF(WEEKDAY($A10,2)&lt;=5,M$1,IF(WEEKDAY($A10,2)=6,M$2,$AK$14)),0))</f>
        <v/>
      </c>
      <c r="N10" s="23">
        <f>IF($B10="","",IF(AND($B10&lt;=N$4,$E10&gt;=N$3),ROUND((MIN($E10,N$4)-MAX($B10,N$3))*1440,0)/60*IF(WEEKDAY($A10,2)&lt;=5,N$1,IF(WEEKDAY($A10,2)=6,N$2,$AK$14)),0))</f>
        <v/>
      </c>
      <c r="O10" s="23">
        <f>IF($B10="","",IF(AND($B10&lt;=O$4,$E10&gt;=O$3),ROUND((MIN($E10,O$4)-MAX($B10,O$3))*1440,0)/60*IF(WEEKDAY($A10,2)&lt;=5,O$1,IF(WEEKDAY($A10,2)=6,O$2,$AK$14)),0))</f>
        <v/>
      </c>
      <c r="P10" s="23">
        <f>IF($B10="","",IF(AND($B10&lt;=P$4,$E10&gt;=P$3),ROUND((MIN($E10,P$4)-MAX($B10,P$3))*1440,0)/60*IF(WEEKDAY($A10,2)&lt;=5,P$1,IF(WEEKDAY($A10,2)=6,P$2,$AK$14)),0))</f>
        <v/>
      </c>
      <c r="Q10" s="23">
        <f>IF($B10="","",IF(AND($B10&lt;=Q$4,$E10&gt;=Q$3),ROUND((MIN($E10,Q$4)-MAX($B10,Q$3))*1440,0)/60*IF(WEEKDAY($A10,2)&lt;=5,Q$1,IF(WEEKDAY($A10,2)=6,Q$2,$AK$14)),0))</f>
        <v/>
      </c>
      <c r="R10" s="23">
        <f>IF($B10="","",IF(AND($B10&lt;=R$4,$E10&gt;=R$3),ROUND((MIN($E10,R$4)-MAX($B10,R$3))*1440,0)/60*IF(WEEKDAY($A10,2)&lt;=5,R$1,IF(WEEKDAY($A10,2)=6,R$2,$AK$14)),0))</f>
        <v/>
      </c>
      <c r="S10" s="23">
        <f>IF($B10="","",IF(AND($B10&lt;=S$4,$E10&gt;=S$3),ROUND((MIN($E10,S$4)-MAX($B10,S$3))*1440,0)/60*IF(WEEKDAY($A10,2)&lt;=5,S$1,IF(WEEKDAY($A10,2)=6,S$2,$AK$14)),0))</f>
        <v/>
      </c>
      <c r="T10" s="23">
        <f>IF($B10="","",IF(AND($B10&lt;=T$4,$E10&gt;=T$3),ROUND((MIN($E10,T$4)-MAX($B10,T$3))*1440,0)/60*IF(WEEKDAY($A10,2)&lt;=5,T$1,IF(WEEKDAY($A10,2)=6,T$2,$AK$14)),0))</f>
        <v/>
      </c>
      <c r="U10" s="23">
        <f>IF($B10="","",IF(AND($B10&lt;=U$4,$E10&gt;=U$3),ROUND((MIN($E10,U$4)-MAX($B10,U$3))*1440,0)/60*IF(WEEKDAY($A10,2)&lt;=5,U$1,IF(WEEKDAY($A10,2)=6,U$2,$AK$14)),0))</f>
        <v/>
      </c>
      <c r="V10" s="23">
        <f>IF($B10="","",IF(AND($B10&lt;=V$4,$E10&gt;=V$3),ROUND((MIN($E10,V$4)-MAX($B10,V$3))*1440,0)/60*IF(WEEKDAY($A10,2)&lt;=5,V$1,IF(WEEKDAY($A10,2)=6,V$2,$AK$14)),0))</f>
        <v/>
      </c>
      <c r="W10" s="23">
        <f>IF($B10="","",IF(AND($B10&lt;=W$4,$E10&gt;=W$3),ROUND((MIN($E10,W$4)-MAX($B10,W$3))*1440,0)/60*IF(WEEKDAY($A10,2)&lt;=5,W$1,IF(WEEKDAY($A10,2)=6,W$2,$AK$14)),0))</f>
        <v/>
      </c>
      <c r="X10" s="23">
        <f>IF($B10="","",IF(AND($B10&lt;=X$4,$E10&gt;=X$3),ROUND((MIN($E10,X$4)-MAX($B10,X$3))*1440,0)/60*IF(WEEKDAY($A10,2)&lt;=5,X$1,IF(WEEKDAY($A10,2)=6,X$2,$AK$14)),0))</f>
        <v/>
      </c>
      <c r="Y10" s="23">
        <f>IF($B10="","",IF(AND($B10&lt;=Y$4,$E10&gt;=Y$3),ROUND((MIN($E10,Y$4)-MAX($B10,Y$3))*1440,0)/60*IF(WEEKDAY($A10,2)&lt;=5,Y$1,IF(WEEKDAY($A10,2)=6,Y$2,$AK$14)),0))</f>
        <v/>
      </c>
      <c r="Z10" s="23">
        <f>IF($B10="","",IF(AND($B10&lt;=Z$4,$E10&gt;=Z$3),ROUND((MIN($E10,Z$4)-MAX($B10,Z$3))*1440,0)/60*IF(WEEKDAY($A10,2)&lt;=5,Z$1,IF(WEEKDAY($A10,2)=6,Z$2,$AK$14)),0))</f>
        <v/>
      </c>
      <c r="AA10" s="23">
        <f>IF($B10="","",IF(AND($B10&lt;=AA$4,$E10&gt;=AA$3),ROUND((MIN($E10,AA$4)-MAX($B10,AA$3))*1440,0)/60*IF(WEEKDAY($A10,2)&lt;=5,AA$1,IF(WEEKDAY($A10,2)=6,AA$2,$AK$14)),0))</f>
        <v/>
      </c>
      <c r="AB10" s="23">
        <f>IF($B10="","",IF(AND($B10&lt;=AB$4,$E10&gt;=AB$3),ROUND((MIN($E10,AB$4)-MAX($B10,AB$3))*1440,0)/60*IF(WEEKDAY($A10,2)&lt;=5,AB$1,IF(WEEKDAY($A10,2)=6,AB$2,$AK$14)),0))</f>
        <v/>
      </c>
      <c r="AC10" s="23">
        <f>IF($B10="","",IF(AND($B10&lt;=AC$4,$E10&gt;=AC$3),ROUND((MIN($E10,AC$4)-MAX($B10,AC$3))*1440,0)/60*IF(WEEKDAY($A10,2)&lt;=5,AC$1,IF(WEEKDAY($A10,2)=6,AC$2,$AK$14)),0))</f>
        <v/>
      </c>
      <c r="AD10" s="23">
        <f>IF($B10="","",IF(AND($B10&lt;=AD$4,$E10&gt;=AD$3),ROUND((MIN($E10,AD$4)-MAX($B10,AD$3))*1440,0)/60*IF(WEEKDAY($A10,2)&lt;=5,AD$1,IF(WEEKDAY($A10,2)=6,AD$2,$AK$14)),0))</f>
        <v/>
      </c>
      <c r="AE10" s="23">
        <f>IF($B10="","",IF(AND($B10&lt;=AE$4,$E10&gt;=AE$3),ROUND((MIN($E10,AE$4)-MAX($B10,AE$3))*1440,0)/60*IF(WEEKDAY($A10,2)&lt;=5,AE$1,IF(WEEKDAY($A10,2)=6,AE$2,$AK$14)),0))</f>
        <v/>
      </c>
      <c r="AF10" s="23">
        <f>IF(C10="","",IF(WEEKDAY(A10,2)&lt;=5,INDEX(AK$5:AK$8,MATCH(C10,AL$5:AL$8))*(D10-C10)*24,IF(WEEKDAY(A10,2)=6,INDEX(AK$10:AK$12,MATCH(C10,AL$10:AL$12)),AK$14)*(D10-C10)*24))</f>
        <v/>
      </c>
      <c r="AI10" s="9" t="inlineStr">
        <is>
          <t>12:00am - 6:59am</t>
        </is>
      </c>
      <c r="AJ10" s="10" t="inlineStr">
        <is>
          <t>175% of ordinary rate</t>
        </is>
      </c>
      <c r="AK10" s="11">
        <f>PRODUCT(AK$6, LEFT(AJ10,SEARCH("%",AJ10)-1)/100)</f>
        <v/>
      </c>
      <c r="AL10" s="17">
        <f>TIMEVALUE(LEFT(AI10,SEARCH(":",AI10)+2)&amp;" "&amp;MID(AI10,SEARCH(":",AI10)+3,2))</f>
        <v/>
      </c>
      <c r="AM10" s="17">
        <f>TIMEVALUE(MID(AI10,SEARCH("-",AI10)+2,LEN(AI10)-SEARCH("-",AI10)-3)&amp;" "&amp;RIGHT(AI10,2))</f>
        <v/>
      </c>
    </row>
    <row r="11" ht="12.75" customHeight="1" s="29">
      <c r="A11" s="5" t="n">
        <v>45303</v>
      </c>
      <c r="B11" s="13" t="n"/>
      <c r="C11" s="13" t="n"/>
      <c r="D11" s="13" t="n"/>
      <c r="E11" s="13" t="n"/>
      <c r="F11" s="8">
        <f>SUM(C11-B11,E11-D11)</f>
        <v/>
      </c>
      <c r="G11" s="24">
        <f>IF(B11="","",SUM(H11:AE11)-AF11)</f>
        <v/>
      </c>
      <c r="H11" s="23">
        <f>IF($B11="","",IF(AND($B11&lt;=H$4,$E11&gt;=H$3),ROUND((MIN($E11,H$4)-MAX($B11,H$3))*1440,0)/60*IF(WEEKDAY($A11,2)&lt;=5,H$1,IF(WEEKDAY($A11,2)=6,H$2,$AK$14)),0))</f>
        <v/>
      </c>
      <c r="I11" s="23">
        <f>IF($B11="","",IF(AND($B11&lt;=I$4,$E11&gt;=I$3),ROUND((MIN($E11,I$4)-MAX($B11,I$3))*1440,0)/60*IF(WEEKDAY($A11,2)&lt;=5,I$1,IF(WEEKDAY($A11,2)=6,I$2,$AK$14)),0))</f>
        <v/>
      </c>
      <c r="J11" s="23">
        <f>IF($B11="","",IF(AND($B11&lt;=J$4,$E11&gt;=J$3),ROUND((MIN($E11,J$4)-MAX($B11,J$3))*1440,0)/60*IF(WEEKDAY($A11,2)&lt;=5,J$1,IF(WEEKDAY($A11,2)=6,J$2,$AK$14)),0))</f>
        <v/>
      </c>
      <c r="K11" s="23">
        <f>IF($B11="","",IF(AND($B11&lt;=K$4,$E11&gt;=K$3),ROUND((MIN($E11,K$4)-MAX($B11,K$3))*1440,0)/60*IF(WEEKDAY($A11,2)&lt;=5,K$1,IF(WEEKDAY($A11,2)=6,K$2,$AK$14)),0))</f>
        <v/>
      </c>
      <c r="L11" s="23">
        <f>IF($B11="","",IF(AND($B11&lt;=L$4,$E11&gt;=L$3),ROUND((MIN($E11,L$4)-MAX($B11,L$3))*1440,0)/60*IF(WEEKDAY($A11,2)&lt;=5,L$1,IF(WEEKDAY($A11,2)=6,L$2,$AK$14)),0))</f>
        <v/>
      </c>
      <c r="M11" s="23">
        <f>IF($B11="","",IF(AND($B11&lt;=M$4,$E11&gt;=M$3),ROUND((MIN($E11,M$4)-MAX($B11,M$3))*1440,0)/60*IF(WEEKDAY($A11,2)&lt;=5,M$1,IF(WEEKDAY($A11,2)=6,M$2,$AK$14)),0))</f>
        <v/>
      </c>
      <c r="N11" s="23">
        <f>IF($B11="","",IF(AND($B11&lt;=N$4,$E11&gt;=N$3),ROUND((MIN($E11,N$4)-MAX($B11,N$3))*1440,0)/60*IF(WEEKDAY($A11,2)&lt;=5,N$1,IF(WEEKDAY($A11,2)=6,N$2,$AK$14)),0))</f>
        <v/>
      </c>
      <c r="O11" s="23">
        <f>IF($B11="","",IF(AND($B11&lt;=O$4,$E11&gt;=O$3),ROUND((MIN($E11,O$4)-MAX($B11,O$3))*1440,0)/60*IF(WEEKDAY($A11,2)&lt;=5,O$1,IF(WEEKDAY($A11,2)=6,O$2,$AK$14)),0))</f>
        <v/>
      </c>
      <c r="P11" s="23">
        <f>IF($B11="","",IF(AND($B11&lt;=P$4,$E11&gt;=P$3),ROUND((MIN($E11,P$4)-MAX($B11,P$3))*1440,0)/60*IF(WEEKDAY($A11,2)&lt;=5,P$1,IF(WEEKDAY($A11,2)=6,P$2,$AK$14)),0))</f>
        <v/>
      </c>
      <c r="Q11" s="23">
        <f>IF($B11="","",IF(AND($B11&lt;=Q$4,$E11&gt;=Q$3),ROUND((MIN($E11,Q$4)-MAX($B11,Q$3))*1440,0)/60*IF(WEEKDAY($A11,2)&lt;=5,Q$1,IF(WEEKDAY($A11,2)=6,Q$2,$AK$14)),0))</f>
        <v/>
      </c>
      <c r="R11" s="23">
        <f>IF($B11="","",IF(AND($B11&lt;=R$4,$E11&gt;=R$3),ROUND((MIN($E11,R$4)-MAX($B11,R$3))*1440,0)/60*IF(WEEKDAY($A11,2)&lt;=5,R$1,IF(WEEKDAY($A11,2)=6,R$2,$AK$14)),0))</f>
        <v/>
      </c>
      <c r="S11" s="23">
        <f>IF($B11="","",IF(AND($B11&lt;=S$4,$E11&gt;=S$3),ROUND((MIN($E11,S$4)-MAX($B11,S$3))*1440,0)/60*IF(WEEKDAY($A11,2)&lt;=5,S$1,IF(WEEKDAY($A11,2)=6,S$2,$AK$14)),0))</f>
        <v/>
      </c>
      <c r="T11" s="23">
        <f>IF($B11="","",IF(AND($B11&lt;=T$4,$E11&gt;=T$3),ROUND((MIN($E11,T$4)-MAX($B11,T$3))*1440,0)/60*IF(WEEKDAY($A11,2)&lt;=5,T$1,IF(WEEKDAY($A11,2)=6,T$2,$AK$14)),0))</f>
        <v/>
      </c>
      <c r="U11" s="23">
        <f>IF($B11="","",IF(AND($B11&lt;=U$4,$E11&gt;=U$3),ROUND((MIN($E11,U$4)-MAX($B11,U$3))*1440,0)/60*IF(WEEKDAY($A11,2)&lt;=5,U$1,IF(WEEKDAY($A11,2)=6,U$2,$AK$14)),0))</f>
        <v/>
      </c>
      <c r="V11" s="23">
        <f>IF($B11="","",IF(AND($B11&lt;=V$4,$E11&gt;=V$3),ROUND((MIN($E11,V$4)-MAX($B11,V$3))*1440,0)/60*IF(WEEKDAY($A11,2)&lt;=5,V$1,IF(WEEKDAY($A11,2)=6,V$2,$AK$14)),0))</f>
        <v/>
      </c>
      <c r="W11" s="23">
        <f>IF($B11="","",IF(AND($B11&lt;=W$4,$E11&gt;=W$3),ROUND((MIN($E11,W$4)-MAX($B11,W$3))*1440,0)/60*IF(WEEKDAY($A11,2)&lt;=5,W$1,IF(WEEKDAY($A11,2)=6,W$2,$AK$14)),0))</f>
        <v/>
      </c>
      <c r="X11" s="23">
        <f>IF($B11="","",IF(AND($B11&lt;=X$4,$E11&gt;=X$3),ROUND((MIN($E11,X$4)-MAX($B11,X$3))*1440,0)/60*IF(WEEKDAY($A11,2)&lt;=5,X$1,IF(WEEKDAY($A11,2)=6,X$2,$AK$14)),0))</f>
        <v/>
      </c>
      <c r="Y11" s="23">
        <f>IF($B11="","",IF(AND($B11&lt;=Y$4,$E11&gt;=Y$3),ROUND((MIN($E11,Y$4)-MAX($B11,Y$3))*1440,0)/60*IF(WEEKDAY($A11,2)&lt;=5,Y$1,IF(WEEKDAY($A11,2)=6,Y$2,$AK$14)),0))</f>
        <v/>
      </c>
      <c r="Z11" s="23">
        <f>IF($B11="","",IF(AND($B11&lt;=Z$4,$E11&gt;=Z$3),ROUND((MIN($E11,Z$4)-MAX($B11,Z$3))*1440,0)/60*IF(WEEKDAY($A11,2)&lt;=5,Z$1,IF(WEEKDAY($A11,2)=6,Z$2,$AK$14)),0))</f>
        <v/>
      </c>
      <c r="AA11" s="23">
        <f>IF($B11="","",IF(AND($B11&lt;=AA$4,$E11&gt;=AA$3),ROUND((MIN($E11,AA$4)-MAX($B11,AA$3))*1440,0)/60*IF(WEEKDAY($A11,2)&lt;=5,AA$1,IF(WEEKDAY($A11,2)=6,AA$2,$AK$14)),0))</f>
        <v/>
      </c>
      <c r="AB11" s="23">
        <f>IF($B11="","",IF(AND($B11&lt;=AB$4,$E11&gt;=AB$3),ROUND((MIN($E11,AB$4)-MAX($B11,AB$3))*1440,0)/60*IF(WEEKDAY($A11,2)&lt;=5,AB$1,IF(WEEKDAY($A11,2)=6,AB$2,$AK$14)),0))</f>
        <v/>
      </c>
      <c r="AC11" s="23">
        <f>IF($B11="","",IF(AND($B11&lt;=AC$4,$E11&gt;=AC$3),ROUND((MIN($E11,AC$4)-MAX($B11,AC$3))*1440,0)/60*IF(WEEKDAY($A11,2)&lt;=5,AC$1,IF(WEEKDAY($A11,2)=6,AC$2,$AK$14)),0))</f>
        <v/>
      </c>
      <c r="AD11" s="23">
        <f>IF($B11="","",IF(AND($B11&lt;=AD$4,$E11&gt;=AD$3),ROUND((MIN($E11,AD$4)-MAX($B11,AD$3))*1440,0)/60*IF(WEEKDAY($A11,2)&lt;=5,AD$1,IF(WEEKDAY($A11,2)=6,AD$2,$AK$14)),0))</f>
        <v/>
      </c>
      <c r="AE11" s="23">
        <f>IF($B11="","",IF(AND($B11&lt;=AE$4,$E11&gt;=AE$3),ROUND((MIN($E11,AE$4)-MAX($B11,AE$3))*1440,0)/60*IF(WEEKDAY($A11,2)&lt;=5,AE$1,IF(WEEKDAY($A11,2)=6,AE$2,$AK$14)),0))</f>
        <v/>
      </c>
      <c r="AF11" s="23">
        <f>IF(C11="","",IF(WEEKDAY(A11,2)&lt;=5,INDEX(AK$5:AK$8,MATCH(C11,AL$5:AL$8))*(D11-C11)*24,IF(WEEKDAY(A11,2)=6,INDEX(AK$10:AK$12,MATCH(C11,AL$10:AL$12)),AK$14)*(D11-C11)*24))</f>
        <v/>
      </c>
      <c r="AI11" s="9" t="inlineStr">
        <is>
          <t>7:00am - 10:59pm</t>
        </is>
      </c>
      <c r="AJ11" s="10" t="inlineStr">
        <is>
          <t>150% of ordinary rate</t>
        </is>
      </c>
      <c r="AK11" s="11">
        <f>PRODUCT(AK$6, LEFT(AJ11,SEARCH("%",AJ11)-1)/100)</f>
        <v/>
      </c>
      <c r="AL11" s="17">
        <f>TIMEVALUE(LEFT(AI11,SEARCH(":",AI11)+2)&amp;" "&amp;MID(AI11,SEARCH(":",AI11)+3,2))</f>
        <v/>
      </c>
      <c r="AM11" s="17">
        <f>TIMEVALUE(MID(AI11,SEARCH("-",AI11)+2,LEN(AI11)-SEARCH("-",AI11)-3)&amp;" "&amp;RIGHT(AI11,2))</f>
        <v/>
      </c>
    </row>
    <row r="12" ht="12.75" customHeight="1" s="29">
      <c r="A12" s="5" t="n">
        <v>45304</v>
      </c>
      <c r="B12" s="13" t="n"/>
      <c r="C12" s="13" t="n"/>
      <c r="D12" s="13" t="n"/>
      <c r="E12" s="13" t="n"/>
      <c r="F12" s="8">
        <f>SUM(C12-B12,E12-D12)</f>
        <v/>
      </c>
      <c r="G12" s="24">
        <f>IF(B12="","",SUM(H12:AE12)-AF12)</f>
        <v/>
      </c>
      <c r="H12" s="23">
        <f>IF($B12="","",IF(AND($B12&lt;=H$4,$E12&gt;=H$3),ROUND((MIN($E12,H$4)-MAX($B12,H$3))*1440,0)/60*IF(WEEKDAY($A12,2)&lt;=5,H$1,IF(WEEKDAY($A12,2)=6,H$2,$AK$14)),0))</f>
        <v/>
      </c>
      <c r="I12" s="23">
        <f>IF($B12="","",IF(AND($B12&lt;=I$4,$E12&gt;=I$3),ROUND((MIN($E12,I$4)-MAX($B12,I$3))*1440,0)/60*IF(WEEKDAY($A12,2)&lt;=5,I$1,IF(WEEKDAY($A12,2)=6,I$2,$AK$14)),0))</f>
        <v/>
      </c>
      <c r="J12" s="23">
        <f>IF($B12="","",IF(AND($B12&lt;=J$4,$E12&gt;=J$3),ROUND((MIN($E12,J$4)-MAX($B12,J$3))*1440,0)/60*IF(WEEKDAY($A12,2)&lt;=5,J$1,IF(WEEKDAY($A12,2)=6,J$2,$AK$14)),0))</f>
        <v/>
      </c>
      <c r="K12" s="23">
        <f>IF($B12="","",IF(AND($B12&lt;=K$4,$E12&gt;=K$3),ROUND((MIN($E12,K$4)-MAX($B12,K$3))*1440,0)/60*IF(WEEKDAY($A12,2)&lt;=5,K$1,IF(WEEKDAY($A12,2)=6,K$2,$AK$14)),0))</f>
        <v/>
      </c>
      <c r="L12" s="23">
        <f>IF($B12="","",IF(AND($B12&lt;=L$4,$E12&gt;=L$3),ROUND((MIN($E12,L$4)-MAX($B12,L$3))*1440,0)/60*IF(WEEKDAY($A12,2)&lt;=5,L$1,IF(WEEKDAY($A12,2)=6,L$2,$AK$14)),0))</f>
        <v/>
      </c>
      <c r="M12" s="23">
        <f>IF($B12="","",IF(AND($B12&lt;=M$4,$E12&gt;=M$3),ROUND((MIN($E12,M$4)-MAX($B12,M$3))*1440,0)/60*IF(WEEKDAY($A12,2)&lt;=5,M$1,IF(WEEKDAY($A12,2)=6,M$2,$AK$14)),0))</f>
        <v/>
      </c>
      <c r="N12" s="23">
        <f>IF($B12="","",IF(AND($B12&lt;=N$4,$E12&gt;=N$3),ROUND((MIN($E12,N$4)-MAX($B12,N$3))*1440,0)/60*IF(WEEKDAY($A12,2)&lt;=5,N$1,IF(WEEKDAY($A12,2)=6,N$2,$AK$14)),0))</f>
        <v/>
      </c>
      <c r="O12" s="23">
        <f>IF($B12="","",IF(AND($B12&lt;=O$4,$E12&gt;=O$3),ROUND((MIN($E12,O$4)-MAX($B12,O$3))*1440,0)/60*IF(WEEKDAY($A12,2)&lt;=5,O$1,IF(WEEKDAY($A12,2)=6,O$2,$AK$14)),0))</f>
        <v/>
      </c>
      <c r="P12" s="23">
        <f>IF($B12="","",IF(AND($B12&lt;=P$4,$E12&gt;=P$3),ROUND((MIN($E12,P$4)-MAX($B12,P$3))*1440,0)/60*IF(WEEKDAY($A12,2)&lt;=5,P$1,IF(WEEKDAY($A12,2)=6,P$2,$AK$14)),0))</f>
        <v/>
      </c>
      <c r="Q12" s="23">
        <f>IF($B12="","",IF(AND($B12&lt;=Q$4,$E12&gt;=Q$3),ROUND((MIN($E12,Q$4)-MAX($B12,Q$3))*1440,0)/60*IF(WEEKDAY($A12,2)&lt;=5,Q$1,IF(WEEKDAY($A12,2)=6,Q$2,$AK$14)),0))</f>
        <v/>
      </c>
      <c r="R12" s="23">
        <f>IF($B12="","",IF(AND($B12&lt;=R$4,$E12&gt;=R$3),ROUND((MIN($E12,R$4)-MAX($B12,R$3))*1440,0)/60*IF(WEEKDAY($A12,2)&lt;=5,R$1,IF(WEEKDAY($A12,2)=6,R$2,$AK$14)),0))</f>
        <v/>
      </c>
      <c r="S12" s="23">
        <f>IF($B12="","",IF(AND($B12&lt;=S$4,$E12&gt;=S$3),ROUND((MIN($E12,S$4)-MAX($B12,S$3))*1440,0)/60*IF(WEEKDAY($A12,2)&lt;=5,S$1,IF(WEEKDAY($A12,2)=6,S$2,$AK$14)),0))</f>
        <v/>
      </c>
      <c r="T12" s="23">
        <f>IF($B12="","",IF(AND($B12&lt;=T$4,$E12&gt;=T$3),ROUND((MIN($E12,T$4)-MAX($B12,T$3))*1440,0)/60*IF(WEEKDAY($A12,2)&lt;=5,T$1,IF(WEEKDAY($A12,2)=6,T$2,$AK$14)),0))</f>
        <v/>
      </c>
      <c r="U12" s="23">
        <f>IF($B12="","",IF(AND($B12&lt;=U$4,$E12&gt;=U$3),ROUND((MIN($E12,U$4)-MAX($B12,U$3))*1440,0)/60*IF(WEEKDAY($A12,2)&lt;=5,U$1,IF(WEEKDAY($A12,2)=6,U$2,$AK$14)),0))</f>
        <v/>
      </c>
      <c r="V12" s="23">
        <f>IF($B12="","",IF(AND($B12&lt;=V$4,$E12&gt;=V$3),ROUND((MIN($E12,V$4)-MAX($B12,V$3))*1440,0)/60*IF(WEEKDAY($A12,2)&lt;=5,V$1,IF(WEEKDAY($A12,2)=6,V$2,$AK$14)),0))</f>
        <v/>
      </c>
      <c r="W12" s="23">
        <f>IF($B12="","",IF(AND($B12&lt;=W$4,$E12&gt;=W$3),ROUND((MIN($E12,W$4)-MAX($B12,W$3))*1440,0)/60*IF(WEEKDAY($A12,2)&lt;=5,W$1,IF(WEEKDAY($A12,2)=6,W$2,$AK$14)),0))</f>
        <v/>
      </c>
      <c r="X12" s="23">
        <f>IF($B12="","",IF(AND($B12&lt;=X$4,$E12&gt;=X$3),ROUND((MIN($E12,X$4)-MAX($B12,X$3))*1440,0)/60*IF(WEEKDAY($A12,2)&lt;=5,X$1,IF(WEEKDAY($A12,2)=6,X$2,$AK$14)),0))</f>
        <v/>
      </c>
      <c r="Y12" s="23">
        <f>IF($B12="","",IF(AND($B12&lt;=Y$4,$E12&gt;=Y$3),ROUND((MIN($E12,Y$4)-MAX($B12,Y$3))*1440,0)/60*IF(WEEKDAY($A12,2)&lt;=5,Y$1,IF(WEEKDAY($A12,2)=6,Y$2,$AK$14)),0))</f>
        <v/>
      </c>
      <c r="Z12" s="23">
        <f>IF($B12="","",IF(AND($B12&lt;=Z$4,$E12&gt;=Z$3),ROUND((MIN($E12,Z$4)-MAX($B12,Z$3))*1440,0)/60*IF(WEEKDAY($A12,2)&lt;=5,Z$1,IF(WEEKDAY($A12,2)=6,Z$2,$AK$14)),0))</f>
        <v/>
      </c>
      <c r="AA12" s="23">
        <f>IF($B12="","",IF(AND($B12&lt;=AA$4,$E12&gt;=AA$3),ROUND((MIN($E12,AA$4)-MAX($B12,AA$3))*1440,0)/60*IF(WEEKDAY($A12,2)&lt;=5,AA$1,IF(WEEKDAY($A12,2)=6,AA$2,$AK$14)),0))</f>
        <v/>
      </c>
      <c r="AB12" s="23">
        <f>IF($B12="","",IF(AND($B12&lt;=AB$4,$E12&gt;=AB$3),ROUND((MIN($E12,AB$4)-MAX($B12,AB$3))*1440,0)/60*IF(WEEKDAY($A12,2)&lt;=5,AB$1,IF(WEEKDAY($A12,2)=6,AB$2,$AK$14)),0))</f>
        <v/>
      </c>
      <c r="AC12" s="23">
        <f>IF($B12="","",IF(AND($B12&lt;=AC$4,$E12&gt;=AC$3),ROUND((MIN($E12,AC$4)-MAX($B12,AC$3))*1440,0)/60*IF(WEEKDAY($A12,2)&lt;=5,AC$1,IF(WEEKDAY($A12,2)=6,AC$2,$AK$14)),0))</f>
        <v/>
      </c>
      <c r="AD12" s="23">
        <f>IF($B12="","",IF(AND($B12&lt;=AD$4,$E12&gt;=AD$3),ROUND((MIN($E12,AD$4)-MAX($B12,AD$3))*1440,0)/60*IF(WEEKDAY($A12,2)&lt;=5,AD$1,IF(WEEKDAY($A12,2)=6,AD$2,$AK$14)),0))</f>
        <v/>
      </c>
      <c r="AE12" s="23">
        <f>IF($B12="","",IF(AND($B12&lt;=AE$4,$E12&gt;=AE$3),ROUND((MIN($E12,AE$4)-MAX($B12,AE$3))*1440,0)/60*IF(WEEKDAY($A12,2)&lt;=5,AE$1,IF(WEEKDAY($A12,2)=6,AE$2,$AK$14)),0))</f>
        <v/>
      </c>
      <c r="AF12" s="23">
        <f>IF(C12="","",IF(WEEKDAY(A12,2)&lt;=5,INDEX(AK$5:AK$8,MATCH(C12,AL$5:AL$8))*(D12-C12)*24,IF(WEEKDAY(A12,2)=6,INDEX(AK$10:AK$12,MATCH(C12,AL$10:AL$12)),AK$14)*(D12-C12)*24))</f>
        <v/>
      </c>
      <c r="AI12" s="9" t="inlineStr">
        <is>
          <t>11:00pm - 11:59pm</t>
        </is>
      </c>
      <c r="AJ12" s="10" t="inlineStr">
        <is>
          <t>175% of ordinary rate</t>
        </is>
      </c>
      <c r="AK12" s="11">
        <f>PRODUCT(AK$6, LEFT(AJ12,SEARCH("%",AJ12)-1)/100)</f>
        <v/>
      </c>
      <c r="AL12" s="17">
        <f>TIMEVALUE(LEFT(AI12,SEARCH(":",AI12)+2)&amp;" "&amp;MID(AI12,SEARCH(":",AI12)+3,2))</f>
        <v/>
      </c>
      <c r="AM12" s="17">
        <f>TIMEVALUE(MID(AI12,SEARCH("-",AI12)+2,LEN(AI12)-SEARCH("-",AI12)-3)&amp;" "&amp;RIGHT(AI12,2))</f>
        <v/>
      </c>
    </row>
    <row r="13" ht="12.75" customHeight="1" s="29">
      <c r="A13" s="5" t="n">
        <v>45305</v>
      </c>
      <c r="B13" s="13" t="n"/>
      <c r="C13" s="13" t="n"/>
      <c r="D13" s="13" t="n"/>
      <c r="E13" s="13" t="n"/>
      <c r="F13" s="8">
        <f>SUM(C13-B13,E13-D13)</f>
        <v/>
      </c>
      <c r="G13" s="24">
        <f>IF(B13="","",SUM(H13:AE13)-AF13)</f>
        <v/>
      </c>
      <c r="H13" s="23">
        <f>IF($B13="","",IF(AND($B13&lt;=H$4,$E13&gt;=H$3),ROUND((MIN($E13,H$4)-MAX($B13,H$3))*1440,0)/60*IF(WEEKDAY($A13,2)&lt;=5,H$1,IF(WEEKDAY($A13,2)=6,H$2,$AK$14)),0))</f>
        <v/>
      </c>
      <c r="I13" s="23">
        <f>IF($B13="","",IF(AND($B13&lt;=I$4,$E13&gt;=I$3),ROUND((MIN($E13,I$4)-MAX($B13,I$3))*1440,0)/60*IF(WEEKDAY($A13,2)&lt;=5,I$1,IF(WEEKDAY($A13,2)=6,I$2,$AK$14)),0))</f>
        <v/>
      </c>
      <c r="J13" s="23">
        <f>IF($B13="","",IF(AND($B13&lt;=J$4,$E13&gt;=J$3),ROUND((MIN($E13,J$4)-MAX($B13,J$3))*1440,0)/60*IF(WEEKDAY($A13,2)&lt;=5,J$1,IF(WEEKDAY($A13,2)=6,J$2,$AK$14)),0))</f>
        <v/>
      </c>
      <c r="K13" s="23">
        <f>IF($B13="","",IF(AND($B13&lt;=K$4,$E13&gt;=K$3),ROUND((MIN($E13,K$4)-MAX($B13,K$3))*1440,0)/60*IF(WEEKDAY($A13,2)&lt;=5,K$1,IF(WEEKDAY($A13,2)=6,K$2,$AK$14)),0))</f>
        <v/>
      </c>
      <c r="L13" s="23">
        <f>IF($B13="","",IF(AND($B13&lt;=L$4,$E13&gt;=L$3),ROUND((MIN($E13,L$4)-MAX($B13,L$3))*1440,0)/60*IF(WEEKDAY($A13,2)&lt;=5,L$1,IF(WEEKDAY($A13,2)=6,L$2,$AK$14)),0))</f>
        <v/>
      </c>
      <c r="M13" s="23">
        <f>IF($B13="","",IF(AND($B13&lt;=M$4,$E13&gt;=M$3),ROUND((MIN($E13,M$4)-MAX($B13,M$3))*1440,0)/60*IF(WEEKDAY($A13,2)&lt;=5,M$1,IF(WEEKDAY($A13,2)=6,M$2,$AK$14)),0))</f>
        <v/>
      </c>
      <c r="N13" s="23">
        <f>IF($B13="","",IF(AND($B13&lt;=N$4,$E13&gt;=N$3),ROUND((MIN($E13,N$4)-MAX($B13,N$3))*1440,0)/60*IF(WEEKDAY($A13,2)&lt;=5,N$1,IF(WEEKDAY($A13,2)=6,N$2,$AK$14)),0))</f>
        <v/>
      </c>
      <c r="O13" s="23">
        <f>IF($B13="","",IF(AND($B13&lt;=O$4,$E13&gt;=O$3),ROUND((MIN($E13,O$4)-MAX($B13,O$3))*1440,0)/60*IF(WEEKDAY($A13,2)&lt;=5,O$1,IF(WEEKDAY($A13,2)=6,O$2,$AK$14)),0))</f>
        <v/>
      </c>
      <c r="P13" s="23">
        <f>IF($B13="","",IF(AND($B13&lt;=P$4,$E13&gt;=P$3),ROUND((MIN($E13,P$4)-MAX($B13,P$3))*1440,0)/60*IF(WEEKDAY($A13,2)&lt;=5,P$1,IF(WEEKDAY($A13,2)=6,P$2,$AK$14)),0))</f>
        <v/>
      </c>
      <c r="Q13" s="23">
        <f>IF($B13="","",IF(AND($B13&lt;=Q$4,$E13&gt;=Q$3),ROUND((MIN($E13,Q$4)-MAX($B13,Q$3))*1440,0)/60*IF(WEEKDAY($A13,2)&lt;=5,Q$1,IF(WEEKDAY($A13,2)=6,Q$2,$AK$14)),0))</f>
        <v/>
      </c>
      <c r="R13" s="23">
        <f>IF($B13="","",IF(AND($B13&lt;=R$4,$E13&gt;=R$3),ROUND((MIN($E13,R$4)-MAX($B13,R$3))*1440,0)/60*IF(WEEKDAY($A13,2)&lt;=5,R$1,IF(WEEKDAY($A13,2)=6,R$2,$AK$14)),0))</f>
        <v/>
      </c>
      <c r="S13" s="23">
        <f>IF($B13="","",IF(AND($B13&lt;=S$4,$E13&gt;=S$3),ROUND((MIN($E13,S$4)-MAX($B13,S$3))*1440,0)/60*IF(WEEKDAY($A13,2)&lt;=5,S$1,IF(WEEKDAY($A13,2)=6,S$2,$AK$14)),0))</f>
        <v/>
      </c>
      <c r="T13" s="23">
        <f>IF($B13="","",IF(AND($B13&lt;=T$4,$E13&gt;=T$3),ROUND((MIN($E13,T$4)-MAX($B13,T$3))*1440,0)/60*IF(WEEKDAY($A13,2)&lt;=5,T$1,IF(WEEKDAY($A13,2)=6,T$2,$AK$14)),0))</f>
        <v/>
      </c>
      <c r="U13" s="23">
        <f>IF($B13="","",IF(AND($B13&lt;=U$4,$E13&gt;=U$3),ROUND((MIN($E13,U$4)-MAX($B13,U$3))*1440,0)/60*IF(WEEKDAY($A13,2)&lt;=5,U$1,IF(WEEKDAY($A13,2)=6,U$2,$AK$14)),0))</f>
        <v/>
      </c>
      <c r="V13" s="23">
        <f>IF($B13="","",IF(AND($B13&lt;=V$4,$E13&gt;=V$3),ROUND((MIN($E13,V$4)-MAX($B13,V$3))*1440,0)/60*IF(WEEKDAY($A13,2)&lt;=5,V$1,IF(WEEKDAY($A13,2)=6,V$2,$AK$14)),0))</f>
        <v/>
      </c>
      <c r="W13" s="23">
        <f>IF($B13="","",IF(AND($B13&lt;=W$4,$E13&gt;=W$3),ROUND((MIN($E13,W$4)-MAX($B13,W$3))*1440,0)/60*IF(WEEKDAY($A13,2)&lt;=5,W$1,IF(WEEKDAY($A13,2)=6,W$2,$AK$14)),0))</f>
        <v/>
      </c>
      <c r="X13" s="23">
        <f>IF($B13="","",IF(AND($B13&lt;=X$4,$E13&gt;=X$3),ROUND((MIN($E13,X$4)-MAX($B13,X$3))*1440,0)/60*IF(WEEKDAY($A13,2)&lt;=5,X$1,IF(WEEKDAY($A13,2)=6,X$2,$AK$14)),0))</f>
        <v/>
      </c>
      <c r="Y13" s="23">
        <f>IF($B13="","",IF(AND($B13&lt;=Y$4,$E13&gt;=Y$3),ROUND((MIN($E13,Y$4)-MAX($B13,Y$3))*1440,0)/60*IF(WEEKDAY($A13,2)&lt;=5,Y$1,IF(WEEKDAY($A13,2)=6,Y$2,$AK$14)),0))</f>
        <v/>
      </c>
      <c r="Z13" s="23">
        <f>IF($B13="","",IF(AND($B13&lt;=Z$4,$E13&gt;=Z$3),ROUND((MIN($E13,Z$4)-MAX($B13,Z$3))*1440,0)/60*IF(WEEKDAY($A13,2)&lt;=5,Z$1,IF(WEEKDAY($A13,2)=6,Z$2,$AK$14)),0))</f>
        <v/>
      </c>
      <c r="AA13" s="23">
        <f>IF($B13="","",IF(AND($B13&lt;=AA$4,$E13&gt;=AA$3),ROUND((MIN($E13,AA$4)-MAX($B13,AA$3))*1440,0)/60*IF(WEEKDAY($A13,2)&lt;=5,AA$1,IF(WEEKDAY($A13,2)=6,AA$2,$AK$14)),0))</f>
        <v/>
      </c>
      <c r="AB13" s="23">
        <f>IF($B13="","",IF(AND($B13&lt;=AB$4,$E13&gt;=AB$3),ROUND((MIN($E13,AB$4)-MAX($B13,AB$3))*1440,0)/60*IF(WEEKDAY($A13,2)&lt;=5,AB$1,IF(WEEKDAY($A13,2)=6,AB$2,$AK$14)),0))</f>
        <v/>
      </c>
      <c r="AC13" s="23">
        <f>IF($B13="","",IF(AND($B13&lt;=AC$4,$E13&gt;=AC$3),ROUND((MIN($E13,AC$4)-MAX($B13,AC$3))*1440,0)/60*IF(WEEKDAY($A13,2)&lt;=5,AC$1,IF(WEEKDAY($A13,2)=6,AC$2,$AK$14)),0))</f>
        <v/>
      </c>
      <c r="AD13" s="23">
        <f>IF($B13="","",IF(AND($B13&lt;=AD$4,$E13&gt;=AD$3),ROUND((MIN($E13,AD$4)-MAX($B13,AD$3))*1440,0)/60*IF(WEEKDAY($A13,2)&lt;=5,AD$1,IF(WEEKDAY($A13,2)=6,AD$2,$AK$14)),0))</f>
        <v/>
      </c>
      <c r="AE13" s="23">
        <f>IF($B13="","",IF(AND($B13&lt;=AE$4,$E13&gt;=AE$3),ROUND((MIN($E13,AE$4)-MAX($B13,AE$3))*1440,0)/60*IF(WEEKDAY($A13,2)&lt;=5,AE$1,IF(WEEKDAY($A13,2)=6,AE$2,$AK$14)),0))</f>
        <v/>
      </c>
      <c r="AF13" s="23">
        <f>IF(C13="","",IF(WEEKDAY(A13,2)&lt;=5,INDEX(AK$5:AK$8,MATCH(C13,AL$5:AL$8))*(D13-C13)*24,IF(WEEKDAY(A13,2)=6,INDEX(AK$10:AK$12,MATCH(C13,AL$10:AL$12)),AK$14)*(D13-C13)*24))</f>
        <v/>
      </c>
      <c r="AI13" s="14" t="inlineStr">
        <is>
          <t>Sunday</t>
        </is>
      </c>
      <c r="AJ13" s="15" t="inlineStr">
        <is>
          <t>Premium Rate</t>
        </is>
      </c>
      <c r="AK13" s="15" t="inlineStr">
        <is>
          <t>Rate</t>
        </is>
      </c>
    </row>
    <row r="14" ht="12.75" customHeight="1" s="29">
      <c r="A14" s="5" t="n">
        <v>45306</v>
      </c>
      <c r="B14" s="13" t="n"/>
      <c r="C14" s="13" t="n"/>
      <c r="D14" s="13" t="n"/>
      <c r="E14" s="13" t="n"/>
      <c r="F14" s="8">
        <f>SUM(C14-B14,E14-D14)</f>
        <v/>
      </c>
      <c r="G14" s="24">
        <f>IF(B14="","",SUM(H14:AE14)-AF14)</f>
        <v/>
      </c>
      <c r="H14" s="23">
        <f>IF($B14="","",IF(AND($B14&lt;=H$4,$E14&gt;=H$3),ROUND((MIN($E14,H$4)-MAX($B14,H$3))*1440,0)/60*IF(WEEKDAY($A14,2)&lt;=5,H$1,IF(WEEKDAY($A14,2)=6,H$2,$AK$14)),0))</f>
        <v/>
      </c>
      <c r="I14" s="23">
        <f>IF($B14="","",IF(AND($B14&lt;=I$4,$E14&gt;=I$3),ROUND((MIN($E14,I$4)-MAX($B14,I$3))*1440,0)/60*IF(WEEKDAY($A14,2)&lt;=5,I$1,IF(WEEKDAY($A14,2)=6,I$2,$AK$14)),0))</f>
        <v/>
      </c>
      <c r="J14" s="23">
        <f>IF($B14="","",IF(AND($B14&lt;=J$4,$E14&gt;=J$3),ROUND((MIN($E14,J$4)-MAX($B14,J$3))*1440,0)/60*IF(WEEKDAY($A14,2)&lt;=5,J$1,IF(WEEKDAY($A14,2)=6,J$2,$AK$14)),0))</f>
        <v/>
      </c>
      <c r="K14" s="23">
        <f>IF($B14="","",IF(AND($B14&lt;=K$4,$E14&gt;=K$3),ROUND((MIN($E14,K$4)-MAX($B14,K$3))*1440,0)/60*IF(WEEKDAY($A14,2)&lt;=5,K$1,IF(WEEKDAY($A14,2)=6,K$2,$AK$14)),0))</f>
        <v/>
      </c>
      <c r="L14" s="23">
        <f>IF($B14="","",IF(AND($B14&lt;=L$4,$E14&gt;=L$3),ROUND((MIN($E14,L$4)-MAX($B14,L$3))*1440,0)/60*IF(WEEKDAY($A14,2)&lt;=5,L$1,IF(WEEKDAY($A14,2)=6,L$2,$AK$14)),0))</f>
        <v/>
      </c>
      <c r="M14" s="23">
        <f>IF($B14="","",IF(AND($B14&lt;=M$4,$E14&gt;=M$3),ROUND((MIN($E14,M$4)-MAX($B14,M$3))*1440,0)/60*IF(WEEKDAY($A14,2)&lt;=5,M$1,IF(WEEKDAY($A14,2)=6,M$2,$AK$14)),0))</f>
        <v/>
      </c>
      <c r="N14" s="23">
        <f>IF($B14="","",IF(AND($B14&lt;=N$4,$E14&gt;=N$3),ROUND((MIN($E14,N$4)-MAX($B14,N$3))*1440,0)/60*IF(WEEKDAY($A14,2)&lt;=5,N$1,IF(WEEKDAY($A14,2)=6,N$2,$AK$14)),0))</f>
        <v/>
      </c>
      <c r="O14" s="23">
        <f>IF($B14="","",IF(AND($B14&lt;=O$4,$E14&gt;=O$3),ROUND((MIN($E14,O$4)-MAX($B14,O$3))*1440,0)/60*IF(WEEKDAY($A14,2)&lt;=5,O$1,IF(WEEKDAY($A14,2)=6,O$2,$AK$14)),0))</f>
        <v/>
      </c>
      <c r="P14" s="23">
        <f>IF($B14="","",IF(AND($B14&lt;=P$4,$E14&gt;=P$3),ROUND((MIN($E14,P$4)-MAX($B14,P$3))*1440,0)/60*IF(WEEKDAY($A14,2)&lt;=5,P$1,IF(WEEKDAY($A14,2)=6,P$2,$AK$14)),0))</f>
        <v/>
      </c>
      <c r="Q14" s="23">
        <f>IF($B14="","",IF(AND($B14&lt;=Q$4,$E14&gt;=Q$3),ROUND((MIN($E14,Q$4)-MAX($B14,Q$3))*1440,0)/60*IF(WEEKDAY($A14,2)&lt;=5,Q$1,IF(WEEKDAY($A14,2)=6,Q$2,$AK$14)),0))</f>
        <v/>
      </c>
      <c r="R14" s="23">
        <f>IF($B14="","",IF(AND($B14&lt;=R$4,$E14&gt;=R$3),ROUND((MIN($E14,R$4)-MAX($B14,R$3))*1440,0)/60*IF(WEEKDAY($A14,2)&lt;=5,R$1,IF(WEEKDAY($A14,2)=6,R$2,$AK$14)),0))</f>
        <v/>
      </c>
      <c r="S14" s="23">
        <f>IF($B14="","",IF(AND($B14&lt;=S$4,$E14&gt;=S$3),ROUND((MIN($E14,S$4)-MAX($B14,S$3))*1440,0)/60*IF(WEEKDAY($A14,2)&lt;=5,S$1,IF(WEEKDAY($A14,2)=6,S$2,$AK$14)),0))</f>
        <v/>
      </c>
      <c r="T14" s="23">
        <f>IF($B14="","",IF(AND($B14&lt;=T$4,$E14&gt;=T$3),ROUND((MIN($E14,T$4)-MAX($B14,T$3))*1440,0)/60*IF(WEEKDAY($A14,2)&lt;=5,T$1,IF(WEEKDAY($A14,2)=6,T$2,$AK$14)),0))</f>
        <v/>
      </c>
      <c r="U14" s="23">
        <f>IF($B14="","",IF(AND($B14&lt;=U$4,$E14&gt;=U$3),ROUND((MIN($E14,U$4)-MAX($B14,U$3))*1440,0)/60*IF(WEEKDAY($A14,2)&lt;=5,U$1,IF(WEEKDAY($A14,2)=6,U$2,$AK$14)),0))</f>
        <v/>
      </c>
      <c r="V14" s="23">
        <f>IF($B14="","",IF(AND($B14&lt;=V$4,$E14&gt;=V$3),ROUND((MIN($E14,V$4)-MAX($B14,V$3))*1440,0)/60*IF(WEEKDAY($A14,2)&lt;=5,V$1,IF(WEEKDAY($A14,2)=6,V$2,$AK$14)),0))</f>
        <v/>
      </c>
      <c r="W14" s="23">
        <f>IF($B14="","",IF(AND($B14&lt;=W$4,$E14&gt;=W$3),ROUND((MIN($E14,W$4)-MAX($B14,W$3))*1440,0)/60*IF(WEEKDAY($A14,2)&lt;=5,W$1,IF(WEEKDAY($A14,2)=6,W$2,$AK$14)),0))</f>
        <v/>
      </c>
      <c r="X14" s="23">
        <f>IF($B14="","",IF(AND($B14&lt;=X$4,$E14&gt;=X$3),ROUND((MIN($E14,X$4)-MAX($B14,X$3))*1440,0)/60*IF(WEEKDAY($A14,2)&lt;=5,X$1,IF(WEEKDAY($A14,2)=6,X$2,$AK$14)),0))</f>
        <v/>
      </c>
      <c r="Y14" s="23">
        <f>IF($B14="","",IF(AND($B14&lt;=Y$4,$E14&gt;=Y$3),ROUND((MIN($E14,Y$4)-MAX($B14,Y$3))*1440,0)/60*IF(WEEKDAY($A14,2)&lt;=5,Y$1,IF(WEEKDAY($A14,2)=6,Y$2,$AK$14)),0))</f>
        <v/>
      </c>
      <c r="Z14" s="23">
        <f>IF($B14="","",IF(AND($B14&lt;=Z$4,$E14&gt;=Z$3),ROUND((MIN($E14,Z$4)-MAX($B14,Z$3))*1440,0)/60*IF(WEEKDAY($A14,2)&lt;=5,Z$1,IF(WEEKDAY($A14,2)=6,Z$2,$AK$14)),0))</f>
        <v/>
      </c>
      <c r="AA14" s="23">
        <f>IF($B14="","",IF(AND($B14&lt;=AA$4,$E14&gt;=AA$3),ROUND((MIN($E14,AA$4)-MAX($B14,AA$3))*1440,0)/60*IF(WEEKDAY($A14,2)&lt;=5,AA$1,IF(WEEKDAY($A14,2)=6,AA$2,$AK$14)),0))</f>
        <v/>
      </c>
      <c r="AB14" s="23">
        <f>IF($B14="","",IF(AND($B14&lt;=AB$4,$E14&gt;=AB$3),ROUND((MIN($E14,AB$4)-MAX($B14,AB$3))*1440,0)/60*IF(WEEKDAY($A14,2)&lt;=5,AB$1,IF(WEEKDAY($A14,2)=6,AB$2,$AK$14)),0))</f>
        <v/>
      </c>
      <c r="AC14" s="23">
        <f>IF($B14="","",IF(AND($B14&lt;=AC$4,$E14&gt;=AC$3),ROUND((MIN($E14,AC$4)-MAX($B14,AC$3))*1440,0)/60*IF(WEEKDAY($A14,2)&lt;=5,AC$1,IF(WEEKDAY($A14,2)=6,AC$2,$AK$14)),0))</f>
        <v/>
      </c>
      <c r="AD14" s="23">
        <f>IF($B14="","",IF(AND($B14&lt;=AD$4,$E14&gt;=AD$3),ROUND((MIN($E14,AD$4)-MAX($B14,AD$3))*1440,0)/60*IF(WEEKDAY($A14,2)&lt;=5,AD$1,IF(WEEKDAY($A14,2)=6,AD$2,$AK$14)),0))</f>
        <v/>
      </c>
      <c r="AE14" s="23">
        <f>IF($B14="","",IF(AND($B14&lt;=AE$4,$E14&gt;=AE$3),ROUND((MIN($E14,AE$4)-MAX($B14,AE$3))*1440,0)/60*IF(WEEKDAY($A14,2)&lt;=5,AE$1,IF(WEEKDAY($A14,2)=6,AE$2,$AK$14)),0))</f>
        <v/>
      </c>
      <c r="AF14" s="23">
        <f>IF(C14="","",IF(WEEKDAY(A14,2)&lt;=5,INDEX(AK$5:AK$8,MATCH(C14,AL$5:AL$8))*(D14-C14)*24,IF(WEEKDAY(A14,2)=6,INDEX(AK$10:AK$12,MATCH(C14,AL$10:AL$12)),AK$14)*(D14-C14)*24))</f>
        <v/>
      </c>
      <c r="AI14" s="9" t="inlineStr">
        <is>
          <t>All hours worked</t>
        </is>
      </c>
      <c r="AJ14" s="10" t="inlineStr">
        <is>
          <t>175% of ordinary rate</t>
        </is>
      </c>
      <c r="AK14" s="11">
        <f>PRODUCT(AK$6, LEFT(AJ14,SEARCH("%",AJ14)-1)/100)</f>
        <v/>
      </c>
    </row>
    <row r="15" ht="12.75" customHeight="1" s="29">
      <c r="A15" s="5" t="n">
        <v>45307</v>
      </c>
      <c r="B15" s="13" t="n"/>
      <c r="C15" s="13" t="n"/>
      <c r="D15" s="13" t="n"/>
      <c r="E15" s="13" t="n"/>
      <c r="F15" s="8">
        <f>SUM(C15-B15,E15-D15)</f>
        <v/>
      </c>
      <c r="G15" s="24">
        <f>IF(B15="","",SUM(H15:AE15)-AF15)</f>
        <v/>
      </c>
      <c r="H15" s="23">
        <f>IF($B15="","",IF(AND($B15&lt;=H$4,$E15&gt;=H$3),ROUND((MIN($E15,H$4)-MAX($B15,H$3))*1440,0)/60*IF(WEEKDAY($A15,2)&lt;=5,H$1,IF(WEEKDAY($A15,2)=6,H$2,$AK$14)),0))</f>
        <v/>
      </c>
      <c r="I15" s="23">
        <f>IF($B15="","",IF(AND($B15&lt;=I$4,$E15&gt;=I$3),ROUND((MIN($E15,I$4)-MAX($B15,I$3))*1440,0)/60*IF(WEEKDAY($A15,2)&lt;=5,I$1,IF(WEEKDAY($A15,2)=6,I$2,$AK$14)),0))</f>
        <v/>
      </c>
      <c r="J15" s="23">
        <f>IF($B15="","",IF(AND($B15&lt;=J$4,$E15&gt;=J$3),ROUND((MIN($E15,J$4)-MAX($B15,J$3))*1440,0)/60*IF(WEEKDAY($A15,2)&lt;=5,J$1,IF(WEEKDAY($A15,2)=6,J$2,$AK$14)),0))</f>
        <v/>
      </c>
      <c r="K15" s="23">
        <f>IF($B15="","",IF(AND($B15&lt;=K$4,$E15&gt;=K$3),ROUND((MIN($E15,K$4)-MAX($B15,K$3))*1440,0)/60*IF(WEEKDAY($A15,2)&lt;=5,K$1,IF(WEEKDAY($A15,2)=6,K$2,$AK$14)),0))</f>
        <v/>
      </c>
      <c r="L15" s="23">
        <f>IF($B15="","",IF(AND($B15&lt;=L$4,$E15&gt;=L$3),ROUND((MIN($E15,L$4)-MAX($B15,L$3))*1440,0)/60*IF(WEEKDAY($A15,2)&lt;=5,L$1,IF(WEEKDAY($A15,2)=6,L$2,$AK$14)),0))</f>
        <v/>
      </c>
      <c r="M15" s="23">
        <f>IF($B15="","",IF(AND($B15&lt;=M$4,$E15&gt;=M$3),ROUND((MIN($E15,M$4)-MAX($B15,M$3))*1440,0)/60*IF(WEEKDAY($A15,2)&lt;=5,M$1,IF(WEEKDAY($A15,2)=6,M$2,$AK$14)),0))</f>
        <v/>
      </c>
      <c r="N15" s="23">
        <f>IF($B15="","",IF(AND($B15&lt;=N$4,$E15&gt;=N$3),ROUND((MIN($E15,N$4)-MAX($B15,N$3))*1440,0)/60*IF(WEEKDAY($A15,2)&lt;=5,N$1,IF(WEEKDAY($A15,2)=6,N$2,$AK$14)),0))</f>
        <v/>
      </c>
      <c r="O15" s="23">
        <f>IF($B15="","",IF(AND($B15&lt;=O$4,$E15&gt;=O$3),ROUND((MIN($E15,O$4)-MAX($B15,O$3))*1440,0)/60*IF(WEEKDAY($A15,2)&lt;=5,O$1,IF(WEEKDAY($A15,2)=6,O$2,$AK$14)),0))</f>
        <v/>
      </c>
      <c r="P15" s="23">
        <f>IF($B15="","",IF(AND($B15&lt;=P$4,$E15&gt;=P$3),ROUND((MIN($E15,P$4)-MAX($B15,P$3))*1440,0)/60*IF(WEEKDAY($A15,2)&lt;=5,P$1,IF(WEEKDAY($A15,2)=6,P$2,$AK$14)),0))</f>
        <v/>
      </c>
      <c r="Q15" s="23">
        <f>IF($B15="","",IF(AND($B15&lt;=Q$4,$E15&gt;=Q$3),ROUND((MIN($E15,Q$4)-MAX($B15,Q$3))*1440,0)/60*IF(WEEKDAY($A15,2)&lt;=5,Q$1,IF(WEEKDAY($A15,2)=6,Q$2,$AK$14)),0))</f>
        <v/>
      </c>
      <c r="R15" s="23">
        <f>IF($B15="","",IF(AND($B15&lt;=R$4,$E15&gt;=R$3),ROUND((MIN($E15,R$4)-MAX($B15,R$3))*1440,0)/60*IF(WEEKDAY($A15,2)&lt;=5,R$1,IF(WEEKDAY($A15,2)=6,R$2,$AK$14)),0))</f>
        <v/>
      </c>
      <c r="S15" s="23">
        <f>IF($B15="","",IF(AND($B15&lt;=S$4,$E15&gt;=S$3),ROUND((MIN($E15,S$4)-MAX($B15,S$3))*1440,0)/60*IF(WEEKDAY($A15,2)&lt;=5,S$1,IF(WEEKDAY($A15,2)=6,S$2,$AK$14)),0))</f>
        <v/>
      </c>
      <c r="T15" s="23">
        <f>IF($B15="","",IF(AND($B15&lt;=T$4,$E15&gt;=T$3),ROUND((MIN($E15,T$4)-MAX($B15,T$3))*1440,0)/60*IF(WEEKDAY($A15,2)&lt;=5,T$1,IF(WEEKDAY($A15,2)=6,T$2,$AK$14)),0))</f>
        <v/>
      </c>
      <c r="U15" s="23">
        <f>IF($B15="","",IF(AND($B15&lt;=U$4,$E15&gt;=U$3),ROUND((MIN($E15,U$4)-MAX($B15,U$3))*1440,0)/60*IF(WEEKDAY($A15,2)&lt;=5,U$1,IF(WEEKDAY($A15,2)=6,U$2,$AK$14)),0))</f>
        <v/>
      </c>
      <c r="V15" s="23">
        <f>IF($B15="","",IF(AND($B15&lt;=V$4,$E15&gt;=V$3),ROUND((MIN($E15,V$4)-MAX($B15,V$3))*1440,0)/60*IF(WEEKDAY($A15,2)&lt;=5,V$1,IF(WEEKDAY($A15,2)=6,V$2,$AK$14)),0))</f>
        <v/>
      </c>
      <c r="W15" s="23">
        <f>IF($B15="","",IF(AND($B15&lt;=W$4,$E15&gt;=W$3),ROUND((MIN($E15,W$4)-MAX($B15,W$3))*1440,0)/60*IF(WEEKDAY($A15,2)&lt;=5,W$1,IF(WEEKDAY($A15,2)=6,W$2,$AK$14)),0))</f>
        <v/>
      </c>
      <c r="X15" s="23">
        <f>IF($B15="","",IF(AND($B15&lt;=X$4,$E15&gt;=X$3),ROUND((MIN($E15,X$4)-MAX($B15,X$3))*1440,0)/60*IF(WEEKDAY($A15,2)&lt;=5,X$1,IF(WEEKDAY($A15,2)=6,X$2,$AK$14)),0))</f>
        <v/>
      </c>
      <c r="Y15" s="23">
        <f>IF($B15="","",IF(AND($B15&lt;=Y$4,$E15&gt;=Y$3),ROUND((MIN($E15,Y$4)-MAX($B15,Y$3))*1440,0)/60*IF(WEEKDAY($A15,2)&lt;=5,Y$1,IF(WEEKDAY($A15,2)=6,Y$2,$AK$14)),0))</f>
        <v/>
      </c>
      <c r="Z15" s="23">
        <f>IF($B15="","",IF(AND($B15&lt;=Z$4,$E15&gt;=Z$3),ROUND((MIN($E15,Z$4)-MAX($B15,Z$3))*1440,0)/60*IF(WEEKDAY($A15,2)&lt;=5,Z$1,IF(WEEKDAY($A15,2)=6,Z$2,$AK$14)),0))</f>
        <v/>
      </c>
      <c r="AA15" s="23">
        <f>IF($B15="","",IF(AND($B15&lt;=AA$4,$E15&gt;=AA$3),ROUND((MIN($E15,AA$4)-MAX($B15,AA$3))*1440,0)/60*IF(WEEKDAY($A15,2)&lt;=5,AA$1,IF(WEEKDAY($A15,2)=6,AA$2,$AK$14)),0))</f>
        <v/>
      </c>
      <c r="AB15" s="23">
        <f>IF($B15="","",IF(AND($B15&lt;=AB$4,$E15&gt;=AB$3),ROUND((MIN($E15,AB$4)-MAX($B15,AB$3))*1440,0)/60*IF(WEEKDAY($A15,2)&lt;=5,AB$1,IF(WEEKDAY($A15,2)=6,AB$2,$AK$14)),0))</f>
        <v/>
      </c>
      <c r="AC15" s="23">
        <f>IF($B15="","",IF(AND($B15&lt;=AC$4,$E15&gt;=AC$3),ROUND((MIN($E15,AC$4)-MAX($B15,AC$3))*1440,0)/60*IF(WEEKDAY($A15,2)&lt;=5,AC$1,IF(WEEKDAY($A15,2)=6,AC$2,$AK$14)),0))</f>
        <v/>
      </c>
      <c r="AD15" s="23">
        <f>IF($B15="","",IF(AND($B15&lt;=AD$4,$E15&gt;=AD$3),ROUND((MIN($E15,AD$4)-MAX($B15,AD$3))*1440,0)/60*IF(WEEKDAY($A15,2)&lt;=5,AD$1,IF(WEEKDAY($A15,2)=6,AD$2,$AK$14)),0))</f>
        <v/>
      </c>
      <c r="AE15" s="23">
        <f>IF($B15="","",IF(AND($B15&lt;=AE$4,$E15&gt;=AE$3),ROUND((MIN($E15,AE$4)-MAX($B15,AE$3))*1440,0)/60*IF(WEEKDAY($A15,2)&lt;=5,AE$1,IF(WEEKDAY($A15,2)=6,AE$2,$AK$14)),0))</f>
        <v/>
      </c>
      <c r="AF15" s="23">
        <f>IF(C15="","",IF(WEEKDAY(A15,2)&lt;=5,INDEX(AK$5:AK$8,MATCH(C15,AL$5:AL$8))*(D15-C15)*24,IF(WEEKDAY(A15,2)=6,INDEX(AK$10:AK$12,MATCH(C15,AL$10:AL$12)),AK$14)*(D15-C15)*24))</f>
        <v/>
      </c>
      <c r="AI15" s="14" t="inlineStr">
        <is>
          <t>Public Holidays</t>
        </is>
      </c>
      <c r="AJ15" s="15" t="inlineStr">
        <is>
          <t>Premium Rate</t>
        </is>
      </c>
      <c r="AK15" s="15" t="inlineStr">
        <is>
          <t>Rate</t>
        </is>
      </c>
    </row>
    <row r="16" ht="12.75" customHeight="1" s="29">
      <c r="A16" s="5" t="n">
        <v>45308</v>
      </c>
      <c r="B16" s="13" t="n"/>
      <c r="C16" s="13" t="n"/>
      <c r="D16" s="13" t="n"/>
      <c r="E16" s="13" t="n"/>
      <c r="F16" s="8">
        <f>SUM(C16-B16,E16-D16)</f>
        <v/>
      </c>
      <c r="G16" s="24">
        <f>IF(B16="","",SUM(H16:AE16)-AF16)</f>
        <v/>
      </c>
      <c r="H16" s="23">
        <f>IF($B16="","",IF(AND($B16&lt;=H$4,$E16&gt;=H$3),ROUND((MIN($E16,H$4)-MAX($B16,H$3))*1440,0)/60*IF(WEEKDAY($A16,2)&lt;=5,H$1,IF(WEEKDAY($A16,2)=6,H$2,$AK$14)),0))</f>
        <v/>
      </c>
      <c r="I16" s="23">
        <f>IF($B16="","",IF(AND($B16&lt;=I$4,$E16&gt;=I$3),ROUND((MIN($E16,I$4)-MAX($B16,I$3))*1440,0)/60*IF(WEEKDAY($A16,2)&lt;=5,I$1,IF(WEEKDAY($A16,2)=6,I$2,$AK$14)),0))</f>
        <v/>
      </c>
      <c r="J16" s="23">
        <f>IF($B16="","",IF(AND($B16&lt;=J$4,$E16&gt;=J$3),ROUND((MIN($E16,J$4)-MAX($B16,J$3))*1440,0)/60*IF(WEEKDAY($A16,2)&lt;=5,J$1,IF(WEEKDAY($A16,2)=6,J$2,$AK$14)),0))</f>
        <v/>
      </c>
      <c r="K16" s="23">
        <f>IF($B16="","",IF(AND($B16&lt;=K$4,$E16&gt;=K$3),ROUND((MIN($E16,K$4)-MAX($B16,K$3))*1440,0)/60*IF(WEEKDAY($A16,2)&lt;=5,K$1,IF(WEEKDAY($A16,2)=6,K$2,$AK$14)),0))</f>
        <v/>
      </c>
      <c r="L16" s="23">
        <f>IF($B16="","",IF(AND($B16&lt;=L$4,$E16&gt;=L$3),ROUND((MIN($E16,L$4)-MAX($B16,L$3))*1440,0)/60*IF(WEEKDAY($A16,2)&lt;=5,L$1,IF(WEEKDAY($A16,2)=6,L$2,$AK$14)),0))</f>
        <v/>
      </c>
      <c r="M16" s="23">
        <f>IF($B16="","",IF(AND($B16&lt;=M$4,$E16&gt;=M$3),ROUND((MIN($E16,M$4)-MAX($B16,M$3))*1440,0)/60*IF(WEEKDAY($A16,2)&lt;=5,M$1,IF(WEEKDAY($A16,2)=6,M$2,$AK$14)),0))</f>
        <v/>
      </c>
      <c r="N16" s="23">
        <f>IF($B16="","",IF(AND($B16&lt;=N$4,$E16&gt;=N$3),ROUND((MIN($E16,N$4)-MAX($B16,N$3))*1440,0)/60*IF(WEEKDAY($A16,2)&lt;=5,N$1,IF(WEEKDAY($A16,2)=6,N$2,$AK$14)),0))</f>
        <v/>
      </c>
      <c r="O16" s="23">
        <f>IF($B16="","",IF(AND($B16&lt;=O$4,$E16&gt;=O$3),ROUND((MIN($E16,O$4)-MAX($B16,O$3))*1440,0)/60*IF(WEEKDAY($A16,2)&lt;=5,O$1,IF(WEEKDAY($A16,2)=6,O$2,$AK$14)),0))</f>
        <v/>
      </c>
      <c r="P16" s="23">
        <f>IF($B16="","",IF(AND($B16&lt;=P$4,$E16&gt;=P$3),ROUND((MIN($E16,P$4)-MAX($B16,P$3))*1440,0)/60*IF(WEEKDAY($A16,2)&lt;=5,P$1,IF(WEEKDAY($A16,2)=6,P$2,$AK$14)),0))</f>
        <v/>
      </c>
      <c r="Q16" s="23">
        <f>IF($B16="","",IF(AND($B16&lt;=Q$4,$E16&gt;=Q$3),ROUND((MIN($E16,Q$4)-MAX($B16,Q$3))*1440,0)/60*IF(WEEKDAY($A16,2)&lt;=5,Q$1,IF(WEEKDAY($A16,2)=6,Q$2,$AK$14)),0))</f>
        <v/>
      </c>
      <c r="R16" s="23">
        <f>IF($B16="","",IF(AND($B16&lt;=R$4,$E16&gt;=R$3),ROUND((MIN($E16,R$4)-MAX($B16,R$3))*1440,0)/60*IF(WEEKDAY($A16,2)&lt;=5,R$1,IF(WEEKDAY($A16,2)=6,R$2,$AK$14)),0))</f>
        <v/>
      </c>
      <c r="S16" s="23">
        <f>IF($B16="","",IF(AND($B16&lt;=S$4,$E16&gt;=S$3),ROUND((MIN($E16,S$4)-MAX($B16,S$3))*1440,0)/60*IF(WEEKDAY($A16,2)&lt;=5,S$1,IF(WEEKDAY($A16,2)=6,S$2,$AK$14)),0))</f>
        <v/>
      </c>
      <c r="T16" s="23">
        <f>IF($B16="","",IF(AND($B16&lt;=T$4,$E16&gt;=T$3),ROUND((MIN($E16,T$4)-MAX($B16,T$3))*1440,0)/60*IF(WEEKDAY($A16,2)&lt;=5,T$1,IF(WEEKDAY($A16,2)=6,T$2,$AK$14)),0))</f>
        <v/>
      </c>
      <c r="U16" s="23">
        <f>IF($B16="","",IF(AND($B16&lt;=U$4,$E16&gt;=U$3),ROUND((MIN($E16,U$4)-MAX($B16,U$3))*1440,0)/60*IF(WEEKDAY($A16,2)&lt;=5,U$1,IF(WEEKDAY($A16,2)=6,U$2,$AK$14)),0))</f>
        <v/>
      </c>
      <c r="V16" s="23">
        <f>IF($B16="","",IF(AND($B16&lt;=V$4,$E16&gt;=V$3),ROUND((MIN($E16,V$4)-MAX($B16,V$3))*1440,0)/60*IF(WEEKDAY($A16,2)&lt;=5,V$1,IF(WEEKDAY($A16,2)=6,V$2,$AK$14)),0))</f>
        <v/>
      </c>
      <c r="W16" s="23">
        <f>IF($B16="","",IF(AND($B16&lt;=W$4,$E16&gt;=W$3),ROUND((MIN($E16,W$4)-MAX($B16,W$3))*1440,0)/60*IF(WEEKDAY($A16,2)&lt;=5,W$1,IF(WEEKDAY($A16,2)=6,W$2,$AK$14)),0))</f>
        <v/>
      </c>
      <c r="X16" s="23">
        <f>IF($B16="","",IF(AND($B16&lt;=X$4,$E16&gt;=X$3),ROUND((MIN($E16,X$4)-MAX($B16,X$3))*1440,0)/60*IF(WEEKDAY($A16,2)&lt;=5,X$1,IF(WEEKDAY($A16,2)=6,X$2,$AK$14)),0))</f>
        <v/>
      </c>
      <c r="Y16" s="23">
        <f>IF($B16="","",IF(AND($B16&lt;=Y$4,$E16&gt;=Y$3),ROUND((MIN($E16,Y$4)-MAX($B16,Y$3))*1440,0)/60*IF(WEEKDAY($A16,2)&lt;=5,Y$1,IF(WEEKDAY($A16,2)=6,Y$2,$AK$14)),0))</f>
        <v/>
      </c>
      <c r="Z16" s="23">
        <f>IF($B16="","",IF(AND($B16&lt;=Z$4,$E16&gt;=Z$3),ROUND((MIN($E16,Z$4)-MAX($B16,Z$3))*1440,0)/60*IF(WEEKDAY($A16,2)&lt;=5,Z$1,IF(WEEKDAY($A16,2)=6,Z$2,$AK$14)),0))</f>
        <v/>
      </c>
      <c r="AA16" s="23">
        <f>IF($B16="","",IF(AND($B16&lt;=AA$4,$E16&gt;=AA$3),ROUND((MIN($E16,AA$4)-MAX($B16,AA$3))*1440,0)/60*IF(WEEKDAY($A16,2)&lt;=5,AA$1,IF(WEEKDAY($A16,2)=6,AA$2,$AK$14)),0))</f>
        <v/>
      </c>
      <c r="AB16" s="23">
        <f>IF($B16="","",IF(AND($B16&lt;=AB$4,$E16&gt;=AB$3),ROUND((MIN($E16,AB$4)-MAX($B16,AB$3))*1440,0)/60*IF(WEEKDAY($A16,2)&lt;=5,AB$1,IF(WEEKDAY($A16,2)=6,AB$2,$AK$14)),0))</f>
        <v/>
      </c>
      <c r="AC16" s="23">
        <f>IF($B16="","",IF(AND($B16&lt;=AC$4,$E16&gt;=AC$3),ROUND((MIN($E16,AC$4)-MAX($B16,AC$3))*1440,0)/60*IF(WEEKDAY($A16,2)&lt;=5,AC$1,IF(WEEKDAY($A16,2)=6,AC$2,$AK$14)),0))</f>
        <v/>
      </c>
      <c r="AD16" s="23">
        <f>IF($B16="","",IF(AND($B16&lt;=AD$4,$E16&gt;=AD$3),ROUND((MIN($E16,AD$4)-MAX($B16,AD$3))*1440,0)/60*IF(WEEKDAY($A16,2)&lt;=5,AD$1,IF(WEEKDAY($A16,2)=6,AD$2,$AK$14)),0))</f>
        <v/>
      </c>
      <c r="AE16" s="23">
        <f>IF($B16="","",IF(AND($B16&lt;=AE$4,$E16&gt;=AE$3),ROUND((MIN($E16,AE$4)-MAX($B16,AE$3))*1440,0)/60*IF(WEEKDAY($A16,2)&lt;=5,AE$1,IF(WEEKDAY($A16,2)=6,AE$2,$AK$14)),0))</f>
        <v/>
      </c>
      <c r="AF16" s="23">
        <f>IF(C16="","",IF(WEEKDAY(A16,2)&lt;=5,INDEX(AK$5:AK$8,MATCH(C16,AL$5:AL$8))*(D16-C16)*24,IF(WEEKDAY(A16,2)=6,INDEX(AK$10:AK$12,MATCH(C16,AL$10:AL$12)),AK$14)*(D16-C16)*24))</f>
        <v/>
      </c>
      <c r="AI16" s="9" t="inlineStr">
        <is>
          <t>All hours worked</t>
        </is>
      </c>
      <c r="AJ16" s="10" t="inlineStr">
        <is>
          <t>175% of ordinary rate</t>
        </is>
      </c>
      <c r="AK16" s="11">
        <f>PRODUCT(AK$6, LEFT(AJ16,SEARCH("%",AJ16)-1)/100)</f>
        <v/>
      </c>
    </row>
    <row r="17" ht="12.75" customHeight="1" s="29">
      <c r="A17" s="5" t="n">
        <v>45309</v>
      </c>
      <c r="B17" s="13" t="n"/>
      <c r="C17" s="13" t="n"/>
      <c r="D17" s="13" t="n"/>
      <c r="E17" s="13" t="n"/>
      <c r="F17" s="8">
        <f>SUM(C17-B17,E17-D17)</f>
        <v/>
      </c>
      <c r="G17" s="24">
        <f>IF(B17="","",SUM(H17:AE17)-AF17)</f>
        <v/>
      </c>
      <c r="H17" s="23">
        <f>IF($B17="","",IF(AND($B17&lt;=H$4,$E17&gt;=H$3),ROUND((MIN($E17,H$4)-MAX($B17,H$3))*1440,0)/60*IF(WEEKDAY($A17,2)&lt;=5,H$1,IF(WEEKDAY($A17,2)=6,H$2,$AK$14)),0))</f>
        <v/>
      </c>
      <c r="I17" s="23">
        <f>IF($B17="","",IF(AND($B17&lt;=I$4,$E17&gt;=I$3),ROUND((MIN($E17,I$4)-MAX($B17,I$3))*1440,0)/60*IF(WEEKDAY($A17,2)&lt;=5,I$1,IF(WEEKDAY($A17,2)=6,I$2,$AK$14)),0))</f>
        <v/>
      </c>
      <c r="J17" s="23">
        <f>IF($B17="","",IF(AND($B17&lt;=J$4,$E17&gt;=J$3),ROUND((MIN($E17,J$4)-MAX($B17,J$3))*1440,0)/60*IF(WEEKDAY($A17,2)&lt;=5,J$1,IF(WEEKDAY($A17,2)=6,J$2,$AK$14)),0))</f>
        <v/>
      </c>
      <c r="K17" s="23">
        <f>IF($B17="","",IF(AND($B17&lt;=K$4,$E17&gt;=K$3),ROUND((MIN($E17,K$4)-MAX($B17,K$3))*1440,0)/60*IF(WEEKDAY($A17,2)&lt;=5,K$1,IF(WEEKDAY($A17,2)=6,K$2,$AK$14)),0))</f>
        <v/>
      </c>
      <c r="L17" s="23">
        <f>IF($B17="","",IF(AND($B17&lt;=L$4,$E17&gt;=L$3),ROUND((MIN($E17,L$4)-MAX($B17,L$3))*1440,0)/60*IF(WEEKDAY($A17,2)&lt;=5,L$1,IF(WEEKDAY($A17,2)=6,L$2,$AK$14)),0))</f>
        <v/>
      </c>
      <c r="M17" s="23">
        <f>IF($B17="","",IF(AND($B17&lt;=M$4,$E17&gt;=M$3),ROUND((MIN($E17,M$4)-MAX($B17,M$3))*1440,0)/60*IF(WEEKDAY($A17,2)&lt;=5,M$1,IF(WEEKDAY($A17,2)=6,M$2,$AK$14)),0))</f>
        <v/>
      </c>
      <c r="N17" s="23">
        <f>IF($B17="","",IF(AND($B17&lt;=N$4,$E17&gt;=N$3),ROUND((MIN($E17,N$4)-MAX($B17,N$3))*1440,0)/60*IF(WEEKDAY($A17,2)&lt;=5,N$1,IF(WEEKDAY($A17,2)=6,N$2,$AK$14)),0))</f>
        <v/>
      </c>
      <c r="O17" s="23">
        <f>IF($B17="","",IF(AND($B17&lt;=O$4,$E17&gt;=O$3),ROUND((MIN($E17,O$4)-MAX($B17,O$3))*1440,0)/60*IF(WEEKDAY($A17,2)&lt;=5,O$1,IF(WEEKDAY($A17,2)=6,O$2,$AK$14)),0))</f>
        <v/>
      </c>
      <c r="P17" s="23">
        <f>IF($B17="","",IF(AND($B17&lt;=P$4,$E17&gt;=P$3),ROUND((MIN($E17,P$4)-MAX($B17,P$3))*1440,0)/60*IF(WEEKDAY($A17,2)&lt;=5,P$1,IF(WEEKDAY($A17,2)=6,P$2,$AK$14)),0))</f>
        <v/>
      </c>
      <c r="Q17" s="23">
        <f>IF($B17="","",IF(AND($B17&lt;=Q$4,$E17&gt;=Q$3),ROUND((MIN($E17,Q$4)-MAX($B17,Q$3))*1440,0)/60*IF(WEEKDAY($A17,2)&lt;=5,Q$1,IF(WEEKDAY($A17,2)=6,Q$2,$AK$14)),0))</f>
        <v/>
      </c>
      <c r="R17" s="23">
        <f>IF($B17="","",IF(AND($B17&lt;=R$4,$E17&gt;=R$3),ROUND((MIN($E17,R$4)-MAX($B17,R$3))*1440,0)/60*IF(WEEKDAY($A17,2)&lt;=5,R$1,IF(WEEKDAY($A17,2)=6,R$2,$AK$14)),0))</f>
        <v/>
      </c>
      <c r="S17" s="23">
        <f>IF($B17="","",IF(AND($B17&lt;=S$4,$E17&gt;=S$3),ROUND((MIN($E17,S$4)-MAX($B17,S$3))*1440,0)/60*IF(WEEKDAY($A17,2)&lt;=5,S$1,IF(WEEKDAY($A17,2)=6,S$2,$AK$14)),0))</f>
        <v/>
      </c>
      <c r="T17" s="23">
        <f>IF($B17="","",IF(AND($B17&lt;=T$4,$E17&gt;=T$3),ROUND((MIN($E17,T$4)-MAX($B17,T$3))*1440,0)/60*IF(WEEKDAY($A17,2)&lt;=5,T$1,IF(WEEKDAY($A17,2)=6,T$2,$AK$14)),0))</f>
        <v/>
      </c>
      <c r="U17" s="23">
        <f>IF($B17="","",IF(AND($B17&lt;=U$4,$E17&gt;=U$3),ROUND((MIN($E17,U$4)-MAX($B17,U$3))*1440,0)/60*IF(WEEKDAY($A17,2)&lt;=5,U$1,IF(WEEKDAY($A17,2)=6,U$2,$AK$14)),0))</f>
        <v/>
      </c>
      <c r="V17" s="23">
        <f>IF($B17="","",IF(AND($B17&lt;=V$4,$E17&gt;=V$3),ROUND((MIN($E17,V$4)-MAX($B17,V$3))*1440,0)/60*IF(WEEKDAY($A17,2)&lt;=5,V$1,IF(WEEKDAY($A17,2)=6,V$2,$AK$14)),0))</f>
        <v/>
      </c>
      <c r="W17" s="23">
        <f>IF($B17="","",IF(AND($B17&lt;=W$4,$E17&gt;=W$3),ROUND((MIN($E17,W$4)-MAX($B17,W$3))*1440,0)/60*IF(WEEKDAY($A17,2)&lt;=5,W$1,IF(WEEKDAY($A17,2)=6,W$2,$AK$14)),0))</f>
        <v/>
      </c>
      <c r="X17" s="23">
        <f>IF($B17="","",IF(AND($B17&lt;=X$4,$E17&gt;=X$3),ROUND((MIN($E17,X$4)-MAX($B17,X$3))*1440,0)/60*IF(WEEKDAY($A17,2)&lt;=5,X$1,IF(WEEKDAY($A17,2)=6,X$2,$AK$14)),0))</f>
        <v/>
      </c>
      <c r="Y17" s="23">
        <f>IF($B17="","",IF(AND($B17&lt;=Y$4,$E17&gt;=Y$3),ROUND((MIN($E17,Y$4)-MAX($B17,Y$3))*1440,0)/60*IF(WEEKDAY($A17,2)&lt;=5,Y$1,IF(WEEKDAY($A17,2)=6,Y$2,$AK$14)),0))</f>
        <v/>
      </c>
      <c r="Z17" s="23">
        <f>IF($B17="","",IF(AND($B17&lt;=Z$4,$E17&gt;=Z$3),ROUND((MIN($E17,Z$4)-MAX($B17,Z$3))*1440,0)/60*IF(WEEKDAY($A17,2)&lt;=5,Z$1,IF(WEEKDAY($A17,2)=6,Z$2,$AK$14)),0))</f>
        <v/>
      </c>
      <c r="AA17" s="23">
        <f>IF($B17="","",IF(AND($B17&lt;=AA$4,$E17&gt;=AA$3),ROUND((MIN($E17,AA$4)-MAX($B17,AA$3))*1440,0)/60*IF(WEEKDAY($A17,2)&lt;=5,AA$1,IF(WEEKDAY($A17,2)=6,AA$2,$AK$14)),0))</f>
        <v/>
      </c>
      <c r="AB17" s="23">
        <f>IF($B17="","",IF(AND($B17&lt;=AB$4,$E17&gt;=AB$3),ROUND((MIN($E17,AB$4)-MAX($B17,AB$3))*1440,0)/60*IF(WEEKDAY($A17,2)&lt;=5,AB$1,IF(WEEKDAY($A17,2)=6,AB$2,$AK$14)),0))</f>
        <v/>
      </c>
      <c r="AC17" s="23">
        <f>IF($B17="","",IF(AND($B17&lt;=AC$4,$E17&gt;=AC$3),ROUND((MIN($E17,AC$4)-MAX($B17,AC$3))*1440,0)/60*IF(WEEKDAY($A17,2)&lt;=5,AC$1,IF(WEEKDAY($A17,2)=6,AC$2,$AK$14)),0))</f>
        <v/>
      </c>
      <c r="AD17" s="23">
        <f>IF($B17="","",IF(AND($B17&lt;=AD$4,$E17&gt;=AD$3),ROUND((MIN($E17,AD$4)-MAX($B17,AD$3))*1440,0)/60*IF(WEEKDAY($A17,2)&lt;=5,AD$1,IF(WEEKDAY($A17,2)=6,AD$2,$AK$14)),0))</f>
        <v/>
      </c>
      <c r="AE17" s="23">
        <f>IF($B17="","",IF(AND($B17&lt;=AE$4,$E17&gt;=AE$3),ROUND((MIN($E17,AE$4)-MAX($B17,AE$3))*1440,0)/60*IF(WEEKDAY($A17,2)&lt;=5,AE$1,IF(WEEKDAY($A17,2)=6,AE$2,$AK$14)),0))</f>
        <v/>
      </c>
      <c r="AF17" s="23">
        <f>IF(C17="","",IF(WEEKDAY(A17,2)&lt;=5,INDEX(AK$5:AK$8,MATCH(C17,AL$5:AL$8))*(D17-C17)*24,IF(WEEKDAY(A17,2)=6,INDEX(AK$10:AK$12,MATCH(C17,AL$10:AL$12)),AK$14)*(D17-C17)*24))</f>
        <v/>
      </c>
    </row>
    <row r="18" ht="15.75" customHeight="1" s="29">
      <c r="H18" s="23">
        <f>IF($B18="","",IF(AND($B18&lt;=H$4,$E18&gt;=H$3),ROUND((MIN($E18,H$4)-MAX($B18,H$3))*1440,0)/60*IF(WEEKDAY($A18,2)&lt;=5,H$1,IF(WEEKDAY($A18,2)=6,H$2,$AK$14)),0))</f>
        <v/>
      </c>
      <c r="I18" s="23">
        <f>IF($B18="","",IF(AND($B18&lt;=I$4,$E18&gt;=I$3),ROUND((MIN($E18,I$4)-MAX($B18,I$3))*1440,0)/60*IF(WEEKDAY($A18,2)&lt;=5,I$1,IF(WEEKDAY($A18,2)=6,I$2,$AK$14)),0))</f>
        <v/>
      </c>
      <c r="J18" s="23">
        <f>IF($B18="","",IF(AND($B18&lt;=J$4,$E18&gt;=J$3),ROUND((MIN($E18,J$4)-MAX($B18,J$3))*1440,0)/60*IF(WEEKDAY($A18,2)&lt;=5,J$1,IF(WEEKDAY($A18,2)=6,J$2,$AK$14)),0))</f>
        <v/>
      </c>
      <c r="K18" s="23">
        <f>IF($B18="","",IF(AND($B18&lt;=K$4,$E18&gt;=K$3),ROUND((MIN($E18,K$4)-MAX($B18,K$3))*1440,0)/60*IF(WEEKDAY($A18,2)&lt;=5,K$1,IF(WEEKDAY($A18,2)=6,K$2,$AK$14)),0))</f>
        <v/>
      </c>
      <c r="L18" s="23">
        <f>IF($B18="","",IF(AND($B18&lt;=L$4,$E18&gt;=L$3),ROUND((MIN($E18,L$4)-MAX($B18,L$3))*1440,0)/60*IF(WEEKDAY($A18,2)&lt;=5,L$1,IF(WEEKDAY($A18,2)=6,L$2,$AK$14)),0))</f>
        <v/>
      </c>
      <c r="M18" s="23">
        <f>IF($B18="","",IF(AND($B18&lt;=M$4,$E18&gt;=M$3),ROUND((MIN($E18,M$4)-MAX($B18,M$3))*1440,0)/60*IF(WEEKDAY($A18,2)&lt;=5,M$1,IF(WEEKDAY($A18,2)=6,M$2,$AK$14)),0))</f>
        <v/>
      </c>
      <c r="N18" s="23">
        <f>IF($B18="","",IF(AND($B18&lt;=N$4,$E18&gt;=N$3),ROUND((MIN($E18,N$4)-MAX($B18,N$3))*1440,0)/60*IF(WEEKDAY($A18,2)&lt;=5,N$1,IF(WEEKDAY($A18,2)=6,N$2,$AK$14)),0))</f>
        <v/>
      </c>
      <c r="O18" s="23">
        <f>IF($B18="","",IF(AND($B18&lt;=O$4,$E18&gt;=O$3),ROUND((MIN($E18,O$4)-MAX($B18,O$3))*1440,0)/60*IF(WEEKDAY($A18,2)&lt;=5,O$1,IF(WEEKDAY($A18,2)=6,O$2,$AK$14)),0))</f>
        <v/>
      </c>
      <c r="P18" s="23">
        <f>IF($B18="","",IF(AND($B18&lt;=P$4,$E18&gt;=P$3),ROUND((MIN($E18,P$4)-MAX($B18,P$3))*1440,0)/60*IF(WEEKDAY($A18,2)&lt;=5,P$1,IF(WEEKDAY($A18,2)=6,P$2,$AK$14)),0))</f>
        <v/>
      </c>
      <c r="Q18" s="23">
        <f>IF($B18="","",IF(AND($B18&lt;=Q$4,$E18&gt;=Q$3),ROUND((MIN($E18,Q$4)-MAX($B18,Q$3))*1440,0)/60*IF(WEEKDAY($A18,2)&lt;=5,Q$1,IF(WEEKDAY($A18,2)=6,Q$2,$AK$14)),0))</f>
        <v/>
      </c>
      <c r="R18" s="23">
        <f>IF($B18="","",IF(AND($B18&lt;=R$4,$E18&gt;=R$3),ROUND((MIN($E18,R$4)-MAX($B18,R$3))*1440,0)/60*IF(WEEKDAY($A18,2)&lt;=5,R$1,IF(WEEKDAY($A18,2)=6,R$2,$AK$14)),0))</f>
        <v/>
      </c>
      <c r="S18" s="23">
        <f>IF($B18="","",IF(AND($B18&lt;=S$4,$E18&gt;=S$3),ROUND((MIN($E18,S$4)-MAX($B18,S$3))*1440,0)/60*IF(WEEKDAY($A18,2)&lt;=5,S$1,IF(WEEKDAY($A18,2)=6,S$2,$AK$14)),0))</f>
        <v/>
      </c>
      <c r="T18" s="23">
        <f>IF($B18="","",IF(AND($B18&lt;=T$4,$E18&gt;=T$3),ROUND((MIN($E18,T$4)-MAX($B18,T$3))*1440,0)/60*IF(WEEKDAY($A18,2)&lt;=5,T$1,IF(WEEKDAY($A18,2)=6,T$2,$AK$14)),0))</f>
        <v/>
      </c>
      <c r="U18" s="23">
        <f>IF($B18="","",IF(AND($B18&lt;=U$4,$E18&gt;=U$3),ROUND((MIN($E18,U$4)-MAX($B18,U$3))*1440,0)/60*IF(WEEKDAY($A18,2)&lt;=5,U$1,IF(WEEKDAY($A18,2)=6,U$2,$AK$14)),0))</f>
        <v/>
      </c>
      <c r="V18" s="23">
        <f>IF($B18="","",IF(AND($B18&lt;=V$4,$E18&gt;=V$3),ROUND((MIN($E18,V$4)-MAX($B18,V$3))*1440,0)/60*IF(WEEKDAY($A18,2)&lt;=5,V$1,IF(WEEKDAY($A18,2)=6,V$2,$AK$14)),0))</f>
        <v/>
      </c>
      <c r="W18" s="23">
        <f>IF($B18="","",IF(AND($B18&lt;=W$4,$E18&gt;=W$3),ROUND((MIN($E18,W$4)-MAX($B18,W$3))*1440,0)/60*IF(WEEKDAY($A18,2)&lt;=5,W$1,IF(WEEKDAY($A18,2)=6,W$2,$AK$14)),0))</f>
        <v/>
      </c>
      <c r="X18" s="23">
        <f>IF($B18="","",IF(AND($B18&lt;=X$4,$E18&gt;=X$3),ROUND((MIN($E18,X$4)-MAX($B18,X$3))*1440,0)/60*IF(WEEKDAY($A18,2)&lt;=5,X$1,IF(WEEKDAY($A18,2)=6,X$2,$AK$14)),0))</f>
        <v/>
      </c>
      <c r="Y18" s="23">
        <f>IF($B18="","",IF(AND($B18&lt;=Y$4,$E18&gt;=Y$3),ROUND((MIN($E18,Y$4)-MAX($B18,Y$3))*1440,0)/60*IF(WEEKDAY($A18,2)&lt;=5,Y$1,IF(WEEKDAY($A18,2)=6,Y$2,$AK$14)),0))</f>
        <v/>
      </c>
      <c r="Z18" s="23">
        <f>IF($B18="","",IF(AND($B18&lt;=Z$4,$E18&gt;=Z$3),ROUND((MIN($E18,Z$4)-MAX($B18,Z$3))*1440,0)/60*IF(WEEKDAY($A18,2)&lt;=5,Z$1,IF(WEEKDAY($A18,2)=6,Z$2,$AK$14)),0))</f>
        <v/>
      </c>
      <c r="AA18" s="23">
        <f>IF($B18="","",IF(AND($B18&lt;=AA$4,$E18&gt;=AA$3),ROUND((MIN($E18,AA$4)-MAX($B18,AA$3))*1440,0)/60*IF(WEEKDAY($A18,2)&lt;=5,AA$1,IF(WEEKDAY($A18,2)=6,AA$2,$AK$14)),0))</f>
        <v/>
      </c>
      <c r="AB18" s="23">
        <f>IF($B18="","",IF(AND($B18&lt;=AB$4,$E18&gt;=AB$3),ROUND((MIN($E18,AB$4)-MAX($B18,AB$3))*1440,0)/60*IF(WEEKDAY($A18,2)&lt;=5,AB$1,IF(WEEKDAY($A18,2)=6,AB$2,$AK$14)),0))</f>
        <v/>
      </c>
      <c r="AC18" s="23">
        <f>IF($B18="","",IF(AND($B18&lt;=AC$4,$E18&gt;=AC$3),ROUND((MIN($E18,AC$4)-MAX($B18,AC$3))*1440,0)/60*IF(WEEKDAY($A18,2)&lt;=5,AC$1,IF(WEEKDAY($A18,2)=6,AC$2,$AK$14)),0))</f>
        <v/>
      </c>
      <c r="AD18" s="23">
        <f>IF($B18="","",IF(AND($B18&lt;=AD$4,$E18&gt;=AD$3),ROUND((MIN($E18,AD$4)-MAX($B18,AD$3))*1440,0)/60*IF(WEEKDAY($A18,2)&lt;=5,AD$1,IF(WEEKDAY($A18,2)=6,AD$2,$AK$14)),0))</f>
        <v/>
      </c>
      <c r="AE18" s="23">
        <f>IF($B18="","",IF(AND($B18&lt;=AE$4,$E18&gt;=AE$3),ROUND((MIN($E18,AE$4)-MAX($B18,AE$3))*1440,0)/60*IF(WEEKDAY($A18,2)&lt;=5,AE$1,IF(WEEKDAY($A18,2)=6,AE$2,$AK$14)),0))</f>
        <v/>
      </c>
      <c r="AF18" s="23">
        <f>IF(C18="","",IF(WEEKDAY(A18,2)&lt;=5,INDEX(AK$5:AK$8,MATCH(C18,AL$5:AL$8))*(D18-C18)*24,IF(WEEKDAY(A18,2)=6,INDEX(AK$10:AK$12,MATCH(C18,AL$10:AL$12)),AK$14)*(D18-C18)*24))</f>
        <v/>
      </c>
    </row>
    <row r="19" ht="12.75" customHeight="1" s="29">
      <c r="E19" s="34" t="inlineStr">
        <is>
          <t>Incorporate data above against penalty rates to show exact pay from shifts</t>
        </is>
      </c>
      <c r="F19" s="35" t="n"/>
      <c r="G19" s="35" t="n"/>
      <c r="H19" s="36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23">
        <f>IF(C19="","",IF(WEEKDAY(A19,2)&lt;=5,INDEX(AK$5:AK$8,MATCH(C19,AL$5:AL$8))*(D19-C19)*24,IF(WEEKDAY(A19,2)=6,INDEX(AK$10:AK$12,MATCH(C19,AL$10:AL$12)),AK$14)*(D19-C19)*24))</f>
        <v/>
      </c>
      <c r="AG19" s="18" t="n"/>
    </row>
    <row r="20" ht="12.75" customHeight="1" s="29">
      <c r="E20" s="37" t="n"/>
      <c r="H20" s="38" t="n"/>
      <c r="I20" s="18" t="n"/>
      <c r="J20" s="18" t="n"/>
      <c r="K20" s="18" t="n"/>
      <c r="L20" s="18" t="n"/>
      <c r="M20" s="18" t="n"/>
      <c r="N20" s="18" t="n"/>
      <c r="O20" s="18" t="n"/>
      <c r="P20" s="18" t="n"/>
      <c r="Q20" s="18" t="n"/>
      <c r="R20" s="18" t="n"/>
      <c r="S20" s="18" t="n"/>
      <c r="T20" s="18" t="n"/>
      <c r="U20" s="18" t="n"/>
      <c r="V20" s="18" t="n"/>
      <c r="W20" s="18" t="n"/>
      <c r="X20" s="18" t="n"/>
      <c r="Y20" s="18" t="n"/>
      <c r="Z20" s="18" t="n"/>
      <c r="AA20" s="18" t="n"/>
      <c r="AB20" s="18" t="n"/>
      <c r="AC20" s="18" t="n"/>
      <c r="AD20" s="18" t="n"/>
      <c r="AE20" s="18" t="n"/>
      <c r="AF20" s="23">
        <f>IF(C20="","",IF(WEEKDAY(A20,2)&lt;=5,INDEX(AK$5:AK$8,MATCH(C20,AL$5:AL$8))*(D20-C20)*24,IF(WEEKDAY(A20,2)=6,INDEX(AK$10:AK$12,MATCH(C20,AL$10:AL$12)),AK$14)*(D20-C20)*24))</f>
        <v/>
      </c>
      <c r="AG20" s="18" t="n"/>
    </row>
    <row r="21" ht="12.75" customHeight="1" s="29">
      <c r="E21" s="37" t="n"/>
      <c r="H21" s="3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23">
        <f>IF(C21="","",IF(WEEKDAY(A21,2)&lt;=5,INDEX(AK$5:AK$8,MATCH(C21,AL$5:AL$8))*(D21-C21)*24,IF(WEEKDAY(A21,2)=6,INDEX(AK$10:AK$12,MATCH(C21,AL$10:AL$12)),AK$14)*(D21-C21)*24))</f>
        <v/>
      </c>
      <c r="AG21" s="18" t="n"/>
    </row>
    <row r="22" ht="12.75" customHeight="1" s="29">
      <c r="E22" s="39" t="n"/>
      <c r="F22" s="40" t="n"/>
      <c r="G22" s="40" t="n"/>
      <c r="H22" s="41" t="n"/>
      <c r="I22" s="18" t="n"/>
      <c r="J22" s="18" t="n"/>
      <c r="K22" s="18" t="n"/>
      <c r="L22" s="18" t="n"/>
      <c r="M22" s="18" t="n"/>
      <c r="N22" s="18" t="n"/>
      <c r="O22" s="18" t="n"/>
      <c r="P22" s="18" t="n"/>
      <c r="Q22" s="18" t="n"/>
      <c r="R22" s="18" t="n"/>
      <c r="S22" s="18" t="n"/>
      <c r="T22" s="18" t="n"/>
      <c r="U22" s="18" t="n"/>
      <c r="V22" s="18" t="n"/>
      <c r="W22" s="18" t="n"/>
      <c r="X22" s="18" t="n"/>
      <c r="Y22" s="18" t="n"/>
      <c r="Z22" s="18" t="n"/>
      <c r="AA22" s="18" t="n"/>
      <c r="AB22" s="18" t="n"/>
      <c r="AC22" s="18" t="n"/>
      <c r="AD22" s="18" t="n"/>
      <c r="AE22" s="18" t="n"/>
      <c r="AF22" s="23">
        <f>IF(C22="","",IF(WEEKDAY(A22,2)&lt;=5,INDEX(AK$5:AK$8,MATCH(C22,AL$5:AL$8))*(D22-C22)*24,IF(WEEKDAY(A22,2)=6,INDEX(AK$10:AK$12,MATCH(C22,AL$10:AL$12)),AK$14)*(D22-C22)*24))</f>
        <v/>
      </c>
      <c r="AG22" s="18" t="n"/>
    </row>
    <row r="23"/>
    <row r="24"/>
    <row r="25"/>
    <row r="26" ht="12.75" customHeight="1" s="29">
      <c r="AH26" s="16">
        <f>IF(
    OR(
        WEEKDAY(A5, 2) &lt; 6,
        A5 = "",
        B5 = "",
        E5 = "",
        ISBLANK(C5),
        ISBLANK(D5)
    ),
    "Incomplete Data",
    (
        (MIN(TIME(6,59,0), E5) - MAX(TIME(0,0,0), B5)) *
        IF(
            OR(
                AND(B5 &gt;= TIME(0,0,0), B5 &lt; TIME(7,0,0)),
                AND(B5 &gt;= TIME(23,0,0), B5 &lt; TIME(24,0,0))
            ),
            1.75,
            IF(
                AND(B5 &gt;= TIME(7,0,0), B5 &lt; TIME(18,0,0)),
                1,
                IF(
                    AND(B5 &gt;= TIME(18,0,0), B5 &lt; TIME(23,0,0)),
                    1.5,
                    0
                )
            )
        ) +
        (MIN(TIME(6,59,0), E5) - MAX(TIME(0,0,0), B5)) *
        IF(
            OR(
                AND(B5 &gt;= TIME(0,0,0), B5 &lt; TIME(7,0,0)),
                AND(B5 &gt;= TIME(23,0,0), B5 &lt; TIME(24,0,0))
            ),
            50.37,
            IF(
                AND(B5 &gt;= TIME(7,0,0), B5 &lt; TIME(18,0,0)),
                28.78,
                IF(
                    AND(B5 &gt;= TIME(18,0,0), B5 &lt; TIME(23,0,0)),
                    43.17,
                    0
                )
            )
        ) +
        (MAX(TIME(7,0,0), MIN(TIME(10,59,0), E5)) - MAX(TIME(0,0,0), MAX(TIME(7,0,0), B5))) * 1.5 +
        (MAX(TIME(7,0,0), MIN(TIME(10,59,0), E5)) - MAX(TIME(0,0,0), MAX(TIME(7,0,0), B5))) * 43.17 +
        (MAX(TIME(18,0,0), MIN(TIME(22,59,0), E5)) - MAX(TIME(0,0,0), MAX(TIME(18,0,0), B5))) * 1.5 +
        (MAX(TIME(18,0,0), MIN(TIME(22,59,0), E5)) - MAX(TIME(0,0,0), MAX(TIME(18,0,0), B5))) * 43.17 +
        (MAX(TIME(23,0,0), E5) - MAX(TIME(0,0,0), MAX(TIME(23,0,0), B5))) * 1.75 +
        (MAX(TIME(23,0,0), E5) - MAX(TIME(0,0,0), MAX(TIME(23,0,0), B5))) * 50.37
    ) * 24
)</f>
        <v/>
      </c>
    </row>
  </sheetData>
  <mergeCells count="1">
    <mergeCell ref="E19:H22"/>
  </mergeCells>
  <hyperlinks>
    <hyperlink ref="B1" location="post5923007" display="https://www.excelforum.com/excel-formulas-and-functions/1419872-pay-rates-against-true-time.html - post5923007" r:id="rId1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2024-02-23T15:15:22Z</dcterms:created>
  <dcterms:modified xsi:type="dcterms:W3CDTF">2025-09-29T14:38:27Z</dcterms:modified>
</cp:coreProperties>
</file>