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STOCK" sheetId="1" state="visible" r:id="rId1"/>
    <sheet name="Sheet7" sheetId="2" state="hidden" r:id="rId2"/>
    <sheet name="WARP DETAILS" sheetId="3" state="visible" r:id="rId3"/>
    <sheet name="YARN WARP OUT" sheetId="4" state="visible" r:id="rId4"/>
    <sheet name="YARN CODES" sheetId="5" state="visible" r:id="rId5"/>
  </sheets>
  <definedNames>
    <definedName name="ST">STOCK!$A$1:$L$1000</definedName>
    <definedName name="WAO">'YARN WARP OUT'!$A:$K</definedName>
    <definedName name="WD">'WARP DETAILS'!$A$2:$U$1000</definedName>
    <definedName name="WEO">'YARN WEFT OUT'!$A:$L</definedName>
    <definedName name="YI">'YARN IN'!$A:$M</definedName>
    <definedName name="_xlnm._FilterDatabase" localSheetId="0" hidden="1">'STOCK'!$A$1:$L$1000</definedName>
    <definedName name="_xlnm._FilterDatabase" localSheetId="1" hidden="1">'Sheet7'!$A$1:$I$1000</definedName>
    <definedName name="_xlnm._FilterDatabase" localSheetId="4" hidden="1">'YARN CODES'!$A$1:$F$1000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d\-mmm"/>
    <numFmt numFmtId="166" formatCode="m\-d\-yyyy"/>
    <numFmt numFmtId="167" formatCode="d\-mmm\-yy"/>
  </numFmts>
  <fonts count="22">
    <font>
      <name val="Arial"/>
      <color rgb="FF000000"/>
      <sz val="10"/>
    </font>
    <font>
      <name val="Arial"/>
      <color theme="1"/>
      <sz val="10"/>
    </font>
    <font>
      <name val="Inconsolata"/>
      <color rgb="FF000000"/>
      <sz val="11"/>
    </font>
    <font>
      <name val="Calibri"/>
      <color rgb="FF000000"/>
      <sz val="11"/>
    </font>
    <font>
      <name val="Arial"/>
      <color rgb="FF222222"/>
      <sz val="10"/>
    </font>
    <font>
      <name val="Calibri"/>
      <color rgb="FF000000"/>
      <sz val="10"/>
    </font>
    <font>
      <name val="Calibri"/>
      <color theme="1"/>
      <sz val="10"/>
    </font>
    <font>
      <name val="Verdana"/>
      <color rgb="FF333333"/>
      <sz val="10"/>
    </font>
    <font>
      <name val="Calibri"/>
      <color theme="1"/>
      <sz val="11"/>
    </font>
    <font>
      <name val="Calibri"/>
      <color rgb="FF000000"/>
      <sz val="8"/>
    </font>
    <font>
      <name val="Calibri"/>
      <color theme="1"/>
      <sz val="8"/>
    </font>
    <font>
      <name val="Arial Black"/>
      <color theme="1"/>
      <sz val="10"/>
    </font>
    <font>
      <name val="&quot;Calibri Light&quot;"/>
      <b val="1"/>
      <color rgb="FF000000"/>
      <sz val="10"/>
    </font>
    <font>
      <name val="&quot;Calibri Light&quot;"/>
      <b val="1"/>
      <color rgb="FF0D0D0D"/>
      <sz val="10"/>
    </font>
    <font>
      <name val="Arial"/>
      <b val="1"/>
      <color rgb="FF0D0D0D"/>
      <sz val="10"/>
    </font>
    <font>
      <name val="&quot;Calibri Light&quot;"/>
      <color rgb="FF000000"/>
      <sz val="10"/>
    </font>
    <font>
      <name val="Arial"/>
      <color rgb="FF000000"/>
      <sz val="10"/>
    </font>
    <font>
      <name val="Calibri"/>
      <b val="1"/>
      <color rgb="FF000000"/>
      <sz val="10"/>
    </font>
    <font>
      <name val="Calibri"/>
      <color rgb="FF000000"/>
      <sz val="9"/>
    </font>
    <font>
      <name val="&quot;Gotham Pro&quot;"/>
      <color rgb="FF0000FF"/>
      <sz val="10"/>
    </font>
    <font>
      <name val="Calibri"/>
      <color rgb="FFFF0000"/>
      <sz val="9"/>
    </font>
    <font>
      <name val="Calibri"/>
      <color rgb="FF000000"/>
      <sz val="12"/>
    </font>
  </fonts>
  <fills count="1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AFAFA"/>
        <bgColor rgb="FFFAFAFA"/>
      </patternFill>
    </fill>
    <fill>
      <patternFill patternType="solid">
        <fgColor rgb="FFFFFF00"/>
        <bgColor rgb="FFFFFF00"/>
      </patternFill>
    </fill>
    <fill>
      <patternFill patternType="solid">
        <fgColor rgb="FFD9D2E9"/>
        <bgColor rgb="FFD9D2E9"/>
      </patternFill>
    </fill>
    <fill>
      <patternFill patternType="solid">
        <fgColor rgb="FFFF9900"/>
        <bgColor rgb="FFFF9900"/>
      </patternFill>
    </fill>
    <fill>
      <patternFill patternType="solid">
        <fgColor theme="5" tint="0.79998168889431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6" fillId="0" borderId="0"/>
  </cellStyleXfs>
  <cellXfs count="89">
    <xf numFmtId="0" fontId="0" fillId="0" borderId="0" pivotButton="0" quotePrefix="0" xfId="0"/>
    <xf numFmtId="0" fontId="1" fillId="0" borderId="0" pivotButton="0" quotePrefix="0" xfId="0"/>
    <xf numFmtId="164" fontId="1" fillId="0" borderId="0" pivotButton="0" quotePrefix="0" xfId="0"/>
    <xf numFmtId="0" fontId="2" fillId="2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horizontal="right"/>
    </xf>
    <xf numFmtId="0" fontId="4" fillId="2" borderId="0" pivotButton="0" quotePrefix="0" xfId="0"/>
    <xf numFmtId="0" fontId="4" fillId="3" borderId="0" pivotButton="0" quotePrefix="0" xfId="0"/>
    <xf numFmtId="0" fontId="1" fillId="3" borderId="0" pivotButton="0" quotePrefix="0" xfId="0"/>
    <xf numFmtId="0" fontId="4" fillId="2" borderId="0" pivotButton="0" quotePrefix="0" xfId="0"/>
    <xf numFmtId="0" fontId="3" fillId="0" borderId="1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16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7" fillId="4" borderId="0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16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16" fontId="9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165" fontId="9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16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166" fontId="1" fillId="0" borderId="1" applyAlignment="1" pivotButton="0" quotePrefix="0" xfId="0">
      <alignment horizontal="center"/>
    </xf>
    <xf numFmtId="166" fontId="1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16" fontId="5" fillId="6" borderId="1" applyAlignment="1" pivotButton="0" quotePrefix="0" xfId="0">
      <alignment horizontal="center"/>
    </xf>
    <xf numFmtId="0" fontId="5" fillId="6" borderId="1" applyAlignment="1" pivotButton="0" quotePrefix="0" xfId="0">
      <alignment horizontal="center"/>
    </xf>
    <xf numFmtId="0" fontId="2" fillId="6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5" fillId="6" borderId="1" applyAlignment="1" pivotButton="0" quotePrefix="0" xfId="0">
      <alignment horizontal="center"/>
    </xf>
    <xf numFmtId="0" fontId="1" fillId="6" borderId="0" pivotButton="0" quotePrefix="0" xfId="0"/>
    <xf numFmtId="0" fontId="9" fillId="6" borderId="1" applyAlignment="1" pivotButton="0" quotePrefix="0" xfId="0">
      <alignment horizontal="center"/>
    </xf>
    <xf numFmtId="16" fontId="9" fillId="6" borderId="1" applyAlignment="1" pivotButton="0" quotePrefix="0" xfId="0">
      <alignment horizontal="center"/>
    </xf>
    <xf numFmtId="16" fontId="2" fillId="2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2" fillId="2" borderId="1" pivotButton="0" quotePrefix="0" xfId="0"/>
    <xf numFmtId="0" fontId="5" fillId="5" borderId="1" applyAlignment="1" pivotButton="0" quotePrefix="0" xfId="0">
      <alignment horizontal="center"/>
    </xf>
    <xf numFmtId="0" fontId="13" fillId="3" borderId="1" applyAlignment="1" pivotButton="0" quotePrefix="0" xfId="0">
      <alignment horizontal="center"/>
    </xf>
    <xf numFmtId="0" fontId="14" fillId="3" borderId="1" applyAlignment="1" pivotButton="0" quotePrefix="0" xfId="0">
      <alignment horizontal="center"/>
    </xf>
    <xf numFmtId="0" fontId="1" fillId="3" borderId="0" pivotButton="0" quotePrefix="0" xfId="0"/>
    <xf numFmtId="167" fontId="15" fillId="0" borderId="1" applyAlignment="1" pivotButton="0" quotePrefix="0" xfId="0">
      <alignment horizontal="center"/>
    </xf>
    <xf numFmtId="0" fontId="16" fillId="0" borderId="1" applyAlignment="1" pivotButton="0" quotePrefix="0" xfId="0">
      <alignment horizontal="center"/>
    </xf>
    <xf numFmtId="0" fontId="15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7" fontId="1" fillId="0" borderId="0" pivotButton="0" quotePrefix="0" xfId="0"/>
    <xf numFmtId="0" fontId="17" fillId="0" borderId="1" pivotButton="0" quotePrefix="0" xfId="0"/>
    <xf numFmtId="0" fontId="2" fillId="2" borderId="1" pivotButton="0" quotePrefix="0" xfId="0"/>
    <xf numFmtId="0" fontId="18" fillId="0" borderId="1" pivotButton="0" quotePrefix="0" xfId="0"/>
    <xf numFmtId="0" fontId="19" fillId="2" borderId="0" applyAlignment="1" pivotButton="0" quotePrefix="0" xfId="0">
      <alignment horizontal="left"/>
    </xf>
    <xf numFmtId="0" fontId="18" fillId="0" borderId="1" pivotButton="0" quotePrefix="0" xfId="0"/>
    <xf numFmtId="0" fontId="18" fillId="7" borderId="1" pivotButton="0" quotePrefix="0" xfId="0"/>
    <xf numFmtId="0" fontId="20" fillId="0" borderId="1" pivotButton="0" quotePrefix="0" xfId="0"/>
    <xf numFmtId="0" fontId="20" fillId="0" borderId="1" applyAlignment="1" pivotButton="0" quotePrefix="0" xfId="0">
      <alignment horizontal="right"/>
    </xf>
    <xf numFmtId="0" fontId="20" fillId="0" borderId="1" pivotButton="0" quotePrefix="0" xfId="0"/>
    <xf numFmtId="0" fontId="18" fillId="0" borderId="1" applyAlignment="1" pivotButton="0" quotePrefix="0" xfId="0">
      <alignment horizontal="right"/>
    </xf>
    <xf numFmtId="0" fontId="21" fillId="0" borderId="1" applyAlignment="1" pivotButton="0" quotePrefix="0" xfId="0">
      <alignment horizontal="right"/>
    </xf>
    <xf numFmtId="0" fontId="18" fillId="7" borderId="1" pivotButton="0" quotePrefix="0" xfId="0"/>
    <xf numFmtId="0" fontId="18" fillId="0" borderId="1" pivotButton="0" quotePrefix="0" xfId="0"/>
    <xf numFmtId="0" fontId="21" fillId="0" borderId="1" pivotButton="0" quotePrefix="0" xfId="0"/>
    <xf numFmtId="0" fontId="18" fillId="0" borderId="1" applyAlignment="1" pivotButton="0" quotePrefix="0" xfId="0">
      <alignment horizontal="right"/>
    </xf>
    <xf numFmtId="0" fontId="18" fillId="2" borderId="1" pivotButton="0" quotePrefix="0" xfId="0"/>
    <xf numFmtId="0" fontId="3" fillId="0" borderId="0" pivotButton="0" quotePrefix="0" xfId="0"/>
    <xf numFmtId="0" fontId="0" fillId="0" borderId="0" pivotButton="0" quotePrefix="0" xfId="0"/>
    <xf numFmtId="0" fontId="16" fillId="8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164" fontId="1" fillId="9" borderId="0" pivotButton="0" quotePrefix="0" xfId="0"/>
    <xf numFmtId="164" fontId="1" fillId="10" borderId="0" pivotButton="0" quotePrefix="0" xfId="0"/>
    <xf numFmtId="16" fontId="5" fillId="11" borderId="1" applyAlignment="1" pivotButton="0" quotePrefix="0" xfId="0">
      <alignment horizontal="center"/>
    </xf>
    <xf numFmtId="16" fontId="5" fillId="12" borderId="1" applyAlignment="1" pivotButton="0" quotePrefix="0" xfId="0">
      <alignment horizontal="center"/>
    </xf>
    <xf numFmtId="0" fontId="12" fillId="3" borderId="0" applyAlignment="1" pivotButton="0" quotePrefix="0" xfId="0">
      <alignment horizontal="center"/>
    </xf>
    <xf numFmtId="0" fontId="0" fillId="0" borderId="0" pivotButton="0" quotePrefix="0" xfId="0"/>
    <xf numFmtId="0" fontId="2" fillId="13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501"/>
  <sheetViews>
    <sheetView tabSelected="1" workbookViewId="0">
      <pane ySplit="1" topLeftCell="A2" activePane="bottomLeft" state="frozen"/>
      <selection pane="bottomLeft" activeCell="C2" sqref="C2"/>
    </sheetView>
  </sheetViews>
  <sheetFormatPr baseColWidth="8" defaultColWidth="14.44140625" defaultRowHeight="15.75" customHeight="1"/>
  <cols>
    <col width="14.44140625" customWidth="1" style="87" min="2" max="2"/>
    <col width="14" customWidth="1" style="87" min="10" max="10"/>
  </cols>
  <sheetData>
    <row r="1" ht="13.2" customHeight="1" s="87">
      <c r="A1" s="11" t="inlineStr">
        <is>
          <t>DATE</t>
        </is>
      </c>
      <c r="B1" s="11" t="inlineStr">
        <is>
          <t>CODES</t>
        </is>
      </c>
      <c r="C1" s="11" t="inlineStr">
        <is>
          <t>[Person_1].</t>
        </is>
      </c>
      <c r="D1" s="11" t="inlineStr">
        <is>
          <t>PARTY NAME</t>
        </is>
      </c>
      <c r="E1" s="11" t="inlineStr">
        <is>
          <t>YARN CODE</t>
        </is>
      </c>
      <c r="F1" s="11" t="inlineStr">
        <is>
          <t>YARN TYPE</t>
        </is>
      </c>
      <c r="G1" s="11" t="inlineStr">
        <is>
          <t>SKU</t>
        </is>
      </c>
      <c r="H1" s="11" t="inlineStr">
        <is>
          <t>SHADE</t>
        </is>
      </c>
      <c r="I1" s="11" t="inlineStr">
        <is>
          <t>COLOR</t>
        </is>
      </c>
      <c r="J1" s="11" t="inlineStr">
        <is>
          <t>WEFT IN</t>
        </is>
      </c>
      <c r="K1" s="11" t="inlineStr">
        <is>
          <t>WARP IN</t>
        </is>
      </c>
      <c r="L1" s="11" t="inlineStr">
        <is>
          <t>TYPE</t>
        </is>
      </c>
    </row>
    <row r="2" ht="15.75" customHeight="1" s="87">
      <c r="A2" s="2" t="n">
        <v>44496</v>
      </c>
      <c r="B2" s="82" t="inlineStr">
        <is>
          <t>STWE01</t>
        </is>
      </c>
      <c r="C2" s="88">
        <f>IFERROR(IF(E2="","","ST"&amp;LEFT(E2,2)&amp;COUNTIF(E$2:E2,"&lt;&gt;")),"")</f>
        <v/>
      </c>
      <c r="D2" s="11" t="inlineStr">
        <is>
          <t>WEFT STOCK</t>
        </is>
      </c>
      <c r="E2" s="4" t="inlineStr">
        <is>
          <t>WE10</t>
        </is>
      </c>
      <c r="F2" s="4">
        <f>VLOOKUP($E2,'YARN CODES'!$A$2:$E1000,2,0)</f>
        <v/>
      </c>
      <c r="G2" s="4">
        <f>VLOOKUP($E2,'YARN CODES'!$A$2:$E1000,3,0)</f>
        <v/>
      </c>
      <c r="H2" s="4">
        <f>VLOOKUP($E2,'YARN CODES'!$A$2:$E1000,4,0)</f>
        <v/>
      </c>
      <c r="I2" s="4">
        <f>VLOOKUP($E2,'YARN CODES'!$A$2:$E1000,5,0)</f>
        <v/>
      </c>
      <c r="J2" s="5" t="n">
        <v>0</v>
      </c>
    </row>
    <row r="3" ht="15.75" customHeight="1" s="87">
      <c r="A3" s="2" t="n">
        <v>44496</v>
      </c>
      <c r="B3" s="82" t="inlineStr">
        <is>
          <t>STWE02</t>
        </is>
      </c>
      <c r="C3" s="88">
        <f>IFERROR(IF(E3="","","ST"&amp;LEFT(E3,2)&amp;COUNTIF(E$2:E3,"&lt;&gt;")),"")</f>
        <v/>
      </c>
      <c r="D3" s="11" t="inlineStr">
        <is>
          <t>WEFT STOCK</t>
        </is>
      </c>
      <c r="E3" s="9" t="inlineStr">
        <is>
          <t>WE11</t>
        </is>
      </c>
      <c r="F3" s="4">
        <f>VLOOKUP($E3,'YARN CODES'!$A$2:$E1000,2,0)</f>
        <v/>
      </c>
      <c r="G3" s="4">
        <f>VLOOKUP($E3,'YARN CODES'!$A$2:$E1000,3,0)</f>
        <v/>
      </c>
      <c r="H3" s="4">
        <f>VLOOKUP($E3,'YARN CODES'!$A$2:$E1000,4,0)</f>
        <v/>
      </c>
      <c r="I3" s="4">
        <f>VLOOKUP($E3,'YARN CODES'!$A$2:$E1000,5,0)</f>
        <v/>
      </c>
      <c r="J3" s="5" t="n">
        <v>0</v>
      </c>
    </row>
    <row r="4" ht="15.75" customHeight="1" s="87">
      <c r="A4" s="2" t="n">
        <v>44496</v>
      </c>
      <c r="B4" s="82" t="inlineStr">
        <is>
          <t>STWE03</t>
        </is>
      </c>
      <c r="C4" s="88">
        <f>IFERROR(IF(E4="","","ST"&amp;LEFT(E4,2)&amp;COUNTIF(E$2:E4,"&lt;&gt;")),"")</f>
        <v/>
      </c>
      <c r="D4" s="11" t="inlineStr">
        <is>
          <t>WEFT STOCK</t>
        </is>
      </c>
      <c r="E4" s="9" t="inlineStr">
        <is>
          <t>WE12</t>
        </is>
      </c>
      <c r="F4" s="4">
        <f>VLOOKUP($E4,'YARN CODES'!$A$2:$E1000,2,0)</f>
        <v/>
      </c>
      <c r="G4" s="4">
        <f>VLOOKUP($E4,'YARN CODES'!$A$2:$E1000,3,0)</f>
        <v/>
      </c>
      <c r="H4" s="4">
        <f>VLOOKUP($E4,'YARN CODES'!$A$2:$E1000,4,0)</f>
        <v/>
      </c>
      <c r="I4" s="4">
        <f>VLOOKUP($E4,'YARN CODES'!$A$2:$E1000,5,0)</f>
        <v/>
      </c>
      <c r="J4" s="5" t="n">
        <v>48.1</v>
      </c>
    </row>
    <row r="5" ht="15.75" customHeight="1" s="87">
      <c r="A5" s="2" t="n">
        <v>44496</v>
      </c>
      <c r="B5" s="83" t="inlineStr">
        <is>
          <t>STWA04</t>
        </is>
      </c>
      <c r="C5" s="88">
        <f>IFERROR(IF(E5="","","ST"&amp;LEFT(E5,2)&amp;COUNTIF(E$2:E5,"&lt;&gt;")),"")</f>
        <v/>
      </c>
      <c r="D5" s="11" t="inlineStr">
        <is>
          <t>WEFT STOCK</t>
        </is>
      </c>
      <c r="E5" s="9" t="inlineStr">
        <is>
          <t>WA14</t>
        </is>
      </c>
      <c r="F5" s="4">
        <f>VLOOKUP($E5,'YARN CODES'!$A$2:$E1000,2,0)</f>
        <v/>
      </c>
      <c r="G5" s="4">
        <f>VLOOKUP($E5,'YARN CODES'!$A$2:$E1000,3,0)</f>
        <v/>
      </c>
      <c r="H5" s="4">
        <f>VLOOKUP($E5,'YARN CODES'!$A$2:$E1000,4,0)</f>
        <v/>
      </c>
      <c r="I5" s="4">
        <f>VLOOKUP($E5,'YARN CODES'!$A$2:$E1000,5,0)</f>
        <v/>
      </c>
      <c r="J5" s="5" t="n">
        <v>93</v>
      </c>
    </row>
    <row r="6" ht="15.75" customHeight="1" s="87">
      <c r="A6" s="2" t="n">
        <v>44496</v>
      </c>
      <c r="B6" s="83" t="inlineStr">
        <is>
          <t>STWA05</t>
        </is>
      </c>
      <c r="C6" s="88">
        <f>IFERROR(IF(E6="","","ST"&amp;LEFT(E6,2)&amp;COUNTIF(E$2:E6,"&lt;&gt;")),"")</f>
        <v/>
      </c>
      <c r="D6" s="11" t="inlineStr">
        <is>
          <t>WEFT STOCK</t>
        </is>
      </c>
      <c r="E6" s="9" t="inlineStr">
        <is>
          <t>WA15</t>
        </is>
      </c>
      <c r="F6" s="4">
        <f>VLOOKUP($E6,'YARN CODES'!$A$2:$E1000,2,0)</f>
        <v/>
      </c>
      <c r="G6" s="4">
        <f>VLOOKUP($E6,'YARN CODES'!$A$2:$E1000,3,0)</f>
        <v/>
      </c>
      <c r="H6" s="4">
        <f>VLOOKUP($E6,'YARN CODES'!$A$2:$E1000,4,0)</f>
        <v/>
      </c>
      <c r="I6" s="4">
        <f>VLOOKUP($E6,'YARN CODES'!$A$2:$E1000,5,0)</f>
        <v/>
      </c>
      <c r="J6" s="5" t="n">
        <v>0</v>
      </c>
    </row>
    <row r="7" ht="15.75" customHeight="1" s="87">
      <c r="A7" s="2" t="n">
        <v>44496</v>
      </c>
      <c r="B7" s="2" t="n"/>
      <c r="C7" s="88">
        <f>IFERROR(IF(E7="","","ST"&amp;LEFT(E7,2)&amp;COUNTIF(E$2:E7,"&lt;&gt;")),"")</f>
        <v/>
      </c>
      <c r="D7" s="11" t="inlineStr">
        <is>
          <t>WEFT STOCK</t>
        </is>
      </c>
      <c r="E7" s="9" t="inlineStr">
        <is>
          <t>WE15</t>
        </is>
      </c>
      <c r="F7" s="4">
        <f>VLOOKUP($E7,'YARN CODES'!$A$2:$E1000,2,0)</f>
        <v/>
      </c>
      <c r="G7" s="4">
        <f>VLOOKUP($E7,'YARN CODES'!$A$2:$E1000,3,0)</f>
        <v/>
      </c>
      <c r="H7" s="4">
        <f>VLOOKUP($E7,'YARN CODES'!$A$2:$E1000,4,0)</f>
        <v/>
      </c>
      <c r="I7" s="4">
        <f>VLOOKUP($E7,'YARN CODES'!$A$2:$E1000,5,0)</f>
        <v/>
      </c>
      <c r="J7" s="5" t="n">
        <v>0</v>
      </c>
    </row>
    <row r="8" ht="15.75" customHeight="1" s="87">
      <c r="A8" s="2" t="n">
        <v>44496</v>
      </c>
      <c r="B8" s="2" t="n"/>
      <c r="C8" s="88">
        <f>IFERROR(IF(E8="","","ST"&amp;LEFT(E8,2)&amp;COUNTIF(E$2:E8,"&lt;&gt;")),"")</f>
        <v/>
      </c>
      <c r="D8" s="11" t="inlineStr">
        <is>
          <t>WEFT STOCK</t>
        </is>
      </c>
      <c r="E8" s="9" t="inlineStr">
        <is>
          <t>WE16</t>
        </is>
      </c>
      <c r="F8" s="4">
        <f>VLOOKUP($E8,'YARN CODES'!$A$2:$E1000,2,0)</f>
        <v/>
      </c>
      <c r="G8" s="4">
        <f>VLOOKUP($E8,'YARN CODES'!$A$2:$E1000,3,0)</f>
        <v/>
      </c>
      <c r="H8" s="4">
        <f>VLOOKUP($E8,'YARN CODES'!$A$2:$E1000,4,0)</f>
        <v/>
      </c>
      <c r="I8" s="4">
        <f>VLOOKUP($E8,'YARN CODES'!$A$2:$E1000,5,0)</f>
        <v/>
      </c>
      <c r="J8" s="5" t="n">
        <v>21</v>
      </c>
    </row>
    <row r="9" ht="15.75" customHeight="1" s="87">
      <c r="A9" s="2" t="n">
        <v>44496</v>
      </c>
      <c r="B9" s="2" t="n"/>
      <c r="C9" s="88">
        <f>IFERROR(IF(E9="","","ST"&amp;LEFT(E9,2)&amp;COUNTIF(E$2:E9,"&lt;&gt;")),"")</f>
        <v/>
      </c>
      <c r="D9" s="11" t="inlineStr">
        <is>
          <t>WEFT STOCK</t>
        </is>
      </c>
      <c r="E9" s="9" t="inlineStr">
        <is>
          <t>WE17</t>
        </is>
      </c>
      <c r="F9" s="4">
        <f>VLOOKUP($E9,'YARN CODES'!$A$2:$E1000,2,0)</f>
        <v/>
      </c>
      <c r="G9" s="4">
        <f>VLOOKUP($E9,'YARN CODES'!$A$2:$E1000,3,0)</f>
        <v/>
      </c>
      <c r="H9" s="4">
        <f>VLOOKUP($E9,'YARN CODES'!$A$2:$E1000,4,0)</f>
        <v/>
      </c>
      <c r="I9" s="4">
        <f>VLOOKUP($E9,'YARN CODES'!$A$2:$E1000,5,0)</f>
        <v/>
      </c>
      <c r="J9" s="5" t="n">
        <v>137.16</v>
      </c>
    </row>
    <row r="10" ht="15.75" customHeight="1" s="87">
      <c r="A10" s="2" t="n">
        <v>44496</v>
      </c>
      <c r="B10" s="2" t="n"/>
      <c r="C10" s="88">
        <f>IFERROR(IF(E10="","","ST"&amp;LEFT(E10,2)&amp;COUNTIF(E$2:E10,"&lt;&gt;")),"")</f>
        <v/>
      </c>
      <c r="D10" s="11" t="inlineStr">
        <is>
          <t>WEFT STOCK</t>
        </is>
      </c>
      <c r="E10" s="9" t="inlineStr">
        <is>
          <t>WE18</t>
        </is>
      </c>
      <c r="F10" s="4">
        <f>VLOOKUP($E10,'YARN CODES'!$A$2:$E1000,2,0)</f>
        <v/>
      </c>
      <c r="G10" s="4">
        <f>VLOOKUP($E10,'YARN CODES'!$A$2:$E1000,3,0)</f>
        <v/>
      </c>
      <c r="H10" s="4">
        <f>VLOOKUP($E10,'YARN CODES'!$A$2:$E1000,4,0)</f>
        <v/>
      </c>
      <c r="I10" s="4">
        <f>VLOOKUP($E10,'YARN CODES'!$A$2:$E1000,5,0)</f>
        <v/>
      </c>
      <c r="J10" s="5" t="n">
        <v>6</v>
      </c>
    </row>
    <row r="11" ht="15.75" customHeight="1" s="87">
      <c r="A11" s="2" t="n">
        <v>44496</v>
      </c>
      <c r="B11" s="2" t="n"/>
      <c r="C11" s="88">
        <f>IFERROR(IF(E11="","","ST"&amp;LEFT(E11,2)&amp;COUNTIF(E$2:E11,"&lt;&gt;")),"")</f>
        <v/>
      </c>
      <c r="D11" s="11" t="inlineStr">
        <is>
          <t>WEFT STOCK</t>
        </is>
      </c>
      <c r="E11" s="9" t="inlineStr">
        <is>
          <t>WE19</t>
        </is>
      </c>
      <c r="F11" s="4">
        <f>VLOOKUP($E11,'YARN CODES'!$A$2:$E1000,2,0)</f>
        <v/>
      </c>
      <c r="G11" s="4">
        <f>VLOOKUP($E11,'YARN CODES'!$A$2:$E1000,3,0)</f>
        <v/>
      </c>
      <c r="H11" s="4">
        <f>VLOOKUP($E11,'YARN CODES'!$A$2:$E1000,4,0)</f>
        <v/>
      </c>
      <c r="I11" s="4">
        <f>VLOOKUP($E11,'YARN CODES'!$A$2:$E1000,5,0)</f>
        <v/>
      </c>
      <c r="J11" s="5" t="n">
        <v>63.8</v>
      </c>
    </row>
    <row r="12" ht="15.75" customHeight="1" s="87">
      <c r="A12" s="2" t="n">
        <v>44496</v>
      </c>
      <c r="B12" s="2" t="n"/>
      <c r="C12" s="88">
        <f>IFERROR(IF(E12="","","ST"&amp;LEFT(E12,2)&amp;COUNTIF(E$2:E12,"&lt;&gt;")),"")</f>
        <v/>
      </c>
      <c r="D12" s="11" t="inlineStr">
        <is>
          <t>WEFT STOCK</t>
        </is>
      </c>
      <c r="E12" s="9" t="inlineStr">
        <is>
          <t>WE20</t>
        </is>
      </c>
      <c r="F12" s="4">
        <f>VLOOKUP($E12,'YARN CODES'!$A$2:$E1000,2,0)</f>
        <v/>
      </c>
      <c r="G12" s="4">
        <f>VLOOKUP($E12,'YARN CODES'!$A$2:$E1000,3,0)</f>
        <v/>
      </c>
      <c r="H12" s="4">
        <f>VLOOKUP($E12,'YARN CODES'!$A$2:$E1000,4,0)</f>
        <v/>
      </c>
      <c r="I12" s="4">
        <f>VLOOKUP($E12,'YARN CODES'!$A$2:$E1000,5,0)</f>
        <v/>
      </c>
      <c r="J12" s="5" t="n">
        <v>0</v>
      </c>
    </row>
    <row r="13" ht="15.75" customHeight="1" s="87">
      <c r="A13" s="2" t="n">
        <v>44496</v>
      </c>
      <c r="B13" s="2" t="n"/>
      <c r="C13" s="88">
        <f>IFERROR(IF(E13="","","ST"&amp;LEFT(E13,2)&amp;COUNTIF(E$2:E13,"&lt;&gt;")),"")</f>
        <v/>
      </c>
      <c r="D13" s="11" t="inlineStr">
        <is>
          <t>WEFT STOCK</t>
        </is>
      </c>
      <c r="E13" s="9" t="inlineStr">
        <is>
          <t>WE21</t>
        </is>
      </c>
      <c r="F13" s="4">
        <f>VLOOKUP($E13,'YARN CODES'!$A$2:$E1000,2,0)</f>
        <v/>
      </c>
      <c r="G13" s="4">
        <f>VLOOKUP($E13,'YARN CODES'!$A$2:$E1000,3,0)</f>
        <v/>
      </c>
      <c r="H13" s="4">
        <f>VLOOKUP($E13,'YARN CODES'!$A$2:$E1000,4,0)</f>
        <v/>
      </c>
      <c r="I13" s="4">
        <f>VLOOKUP($E13,'YARN CODES'!$A$2:$E1000,5,0)</f>
        <v/>
      </c>
      <c r="J13" s="5" t="n">
        <v>13.3</v>
      </c>
    </row>
    <row r="14" ht="15.75" customHeight="1" s="87">
      <c r="A14" s="2" t="n">
        <v>44496</v>
      </c>
      <c r="B14" s="2" t="n"/>
      <c r="C14" s="88">
        <f>IFERROR(IF(E14="","","ST"&amp;LEFT(E14,2)&amp;COUNTIF(E$2:E14,"&lt;&gt;")),"")</f>
        <v/>
      </c>
      <c r="D14" s="11" t="inlineStr">
        <is>
          <t>WEFT STOCK</t>
        </is>
      </c>
      <c r="E14" s="9" t="inlineStr">
        <is>
          <t>WE22</t>
        </is>
      </c>
      <c r="F14" s="4">
        <f>VLOOKUP($E14,'YARN CODES'!$A$2:$E1000,2,0)</f>
        <v/>
      </c>
      <c r="G14" s="4">
        <f>VLOOKUP($E14,'YARN CODES'!$A$2:$E1000,3,0)</f>
        <v/>
      </c>
      <c r="H14" s="4">
        <f>VLOOKUP($E14,'YARN CODES'!$A$2:$E1000,4,0)</f>
        <v/>
      </c>
      <c r="I14" s="4">
        <f>VLOOKUP($E14,'YARN CODES'!$A$2:$E1000,5,0)</f>
        <v/>
      </c>
      <c r="J14" s="5" t="n">
        <v>15.38</v>
      </c>
    </row>
    <row r="15" ht="15.75" customHeight="1" s="87">
      <c r="A15" s="2" t="n">
        <v>44496</v>
      </c>
      <c r="B15" s="2" t="n"/>
      <c r="C15" s="88">
        <f>IFERROR(IF(E15="","","ST"&amp;LEFT(E15,2)&amp;COUNTIF(E$2:E15,"&lt;&gt;")),"")</f>
        <v/>
      </c>
      <c r="D15" s="11" t="inlineStr">
        <is>
          <t>WEFT STOCK</t>
        </is>
      </c>
      <c r="E15" s="9" t="inlineStr">
        <is>
          <t>WE23</t>
        </is>
      </c>
      <c r="F15" s="4">
        <f>VLOOKUP($E15,'YARN CODES'!$A$2:$E1000,2,0)</f>
        <v/>
      </c>
      <c r="G15" s="4">
        <f>VLOOKUP($E15,'YARN CODES'!$A$2:$E1000,3,0)</f>
        <v/>
      </c>
      <c r="H15" s="4">
        <f>VLOOKUP($E15,'YARN CODES'!$A$2:$E1000,4,0)</f>
        <v/>
      </c>
      <c r="I15" s="4">
        <f>VLOOKUP($E15,'YARN CODES'!$A$2:$E1000,5,0)</f>
        <v/>
      </c>
      <c r="J15" s="5" t="n">
        <v>5.5</v>
      </c>
    </row>
    <row r="16" ht="15.75" customHeight="1" s="87">
      <c r="A16" s="2" t="n">
        <v>44496</v>
      </c>
      <c r="B16" s="2" t="n"/>
      <c r="C16" s="88">
        <f>IFERROR(IF(E16="","","ST"&amp;LEFT(E16,2)&amp;COUNTIF(E$2:E16,"&lt;&gt;")),"")</f>
        <v/>
      </c>
      <c r="D16" s="11" t="inlineStr">
        <is>
          <t>WEFT STOCK</t>
        </is>
      </c>
      <c r="E16" s="9" t="inlineStr">
        <is>
          <t>WE24</t>
        </is>
      </c>
      <c r="F16" s="4">
        <f>VLOOKUP($E16,'YARN CODES'!$A$2:$E1000,2,0)</f>
        <v/>
      </c>
      <c r="G16" s="4">
        <f>VLOOKUP($E16,'YARN CODES'!$A$2:$E1000,3,0)</f>
        <v/>
      </c>
      <c r="H16" s="4">
        <f>VLOOKUP($E16,'YARN CODES'!$A$2:$E1000,4,0)</f>
        <v/>
      </c>
      <c r="I16" s="4">
        <f>VLOOKUP($E16,'YARN CODES'!$A$2:$E1000,5,0)</f>
        <v/>
      </c>
      <c r="J16" s="5" t="n">
        <v>0</v>
      </c>
    </row>
    <row r="17" ht="15.75" customHeight="1" s="87">
      <c r="A17" s="2" t="n">
        <v>44496</v>
      </c>
      <c r="B17" s="2" t="n"/>
      <c r="C17" s="88">
        <f>IFERROR(IF(E17="","","ST"&amp;LEFT(E17,2)&amp;COUNTIF(E$2:E17,"&lt;&gt;")),"")</f>
        <v/>
      </c>
      <c r="D17" s="11" t="inlineStr">
        <is>
          <t>WEFT STOCK</t>
        </is>
      </c>
      <c r="E17" s="9" t="inlineStr">
        <is>
          <t>WE25</t>
        </is>
      </c>
      <c r="F17" s="4">
        <f>VLOOKUP($E17,'YARN CODES'!$A$2:$E1000,2,0)</f>
        <v/>
      </c>
      <c r="G17" s="4">
        <f>VLOOKUP($E17,'YARN CODES'!$A$2:$E1000,3,0)</f>
        <v/>
      </c>
      <c r="H17" s="4">
        <f>VLOOKUP($E17,'YARN CODES'!$A$2:$E1000,4,0)</f>
        <v/>
      </c>
      <c r="I17" s="4">
        <f>VLOOKUP($E17,'YARN CODES'!$A$2:$E1000,5,0)</f>
        <v/>
      </c>
      <c r="J17" s="5" t="n">
        <v>53.7</v>
      </c>
    </row>
    <row r="18" ht="15.75" customHeight="1" s="87">
      <c r="A18" s="2" t="n">
        <v>44496</v>
      </c>
      <c r="B18" s="2" t="n"/>
      <c r="C18" s="88">
        <f>IFERROR(IF(E18="","","ST"&amp;LEFT(E18,2)&amp;COUNTIF(E$2:E18,"&lt;&gt;")),"")</f>
        <v/>
      </c>
      <c r="D18" s="11" t="inlineStr">
        <is>
          <t>WEFT STOCK</t>
        </is>
      </c>
      <c r="E18" s="9" t="inlineStr">
        <is>
          <t>WE26</t>
        </is>
      </c>
      <c r="F18" s="4">
        <f>VLOOKUP($E18,'YARN CODES'!$A$2:$E1000,2,0)</f>
        <v/>
      </c>
      <c r="G18" s="4">
        <f>VLOOKUP($E18,'YARN CODES'!$A$2:$E1000,3,0)</f>
        <v/>
      </c>
      <c r="H18" s="4">
        <f>VLOOKUP($E18,'YARN CODES'!$A$2:$E1000,4,0)</f>
        <v/>
      </c>
      <c r="I18" s="4">
        <f>VLOOKUP($E18,'YARN CODES'!$A$2:$E1000,5,0)</f>
        <v/>
      </c>
      <c r="J18" s="5" t="n">
        <v>0</v>
      </c>
    </row>
    <row r="19" ht="15.75" customHeight="1" s="87">
      <c r="A19" s="2" t="n">
        <v>44496</v>
      </c>
      <c r="B19" s="2" t="n"/>
      <c r="C19" s="88">
        <f>IFERROR(IF(E19="","","ST"&amp;LEFT(E19,2)&amp;COUNTIF(E$2:E19,"&lt;&gt;")),"")</f>
        <v/>
      </c>
      <c r="D19" s="11" t="inlineStr">
        <is>
          <t>WEFT STOCK</t>
        </is>
      </c>
      <c r="E19" s="9" t="inlineStr">
        <is>
          <t>WE27</t>
        </is>
      </c>
      <c r="F19" s="4">
        <f>VLOOKUP($E19,'YARN CODES'!$A$2:$E1000,2,0)</f>
        <v/>
      </c>
      <c r="G19" s="4">
        <f>VLOOKUP($E19,'YARN CODES'!$A$2:$E1000,3,0)</f>
        <v/>
      </c>
      <c r="H19" s="4">
        <f>VLOOKUP($E19,'YARN CODES'!$A$2:$E1000,4,0)</f>
        <v/>
      </c>
      <c r="I19" s="4">
        <f>VLOOKUP($E19,'YARN CODES'!$A$2:$E1000,5,0)</f>
        <v/>
      </c>
      <c r="J19" s="5" t="n">
        <v>0</v>
      </c>
    </row>
    <row r="20" ht="15.75" customHeight="1" s="87">
      <c r="A20" s="2" t="n">
        <v>44496</v>
      </c>
      <c r="B20" s="2" t="n"/>
      <c r="C20" s="88">
        <f>IFERROR(IF(E20="","","ST"&amp;LEFT(E20,2)&amp;COUNTIF(E$2:E20,"&lt;&gt;")),"")</f>
        <v/>
      </c>
      <c r="D20" s="11" t="inlineStr">
        <is>
          <t>WEFT STOCK</t>
        </is>
      </c>
      <c r="E20" s="9" t="inlineStr">
        <is>
          <t>WE28</t>
        </is>
      </c>
      <c r="F20" s="4">
        <f>VLOOKUP($E20,'YARN CODES'!$A$2:$E1000,2,0)</f>
        <v/>
      </c>
      <c r="G20" s="4">
        <f>VLOOKUP($E20,'YARN CODES'!$A$2:$E1000,3,0)</f>
        <v/>
      </c>
      <c r="H20" s="4">
        <f>VLOOKUP($E20,'YARN CODES'!$A$2:$E1000,4,0)</f>
        <v/>
      </c>
      <c r="I20" s="4">
        <f>VLOOKUP($E20,'YARN CODES'!$A$2:$E1000,5,0)</f>
        <v/>
      </c>
      <c r="J20" s="5" t="n">
        <v>0</v>
      </c>
    </row>
    <row r="21" ht="15.75" customHeight="1" s="87">
      <c r="A21" s="2" t="n">
        <v>44496</v>
      </c>
      <c r="B21" s="2" t="n"/>
      <c r="C21" s="88">
        <f>IFERROR(IF(E21="","","ST"&amp;LEFT(E21,2)&amp;COUNTIF(E$2:E21,"&lt;&gt;")),"")</f>
        <v/>
      </c>
      <c r="D21" s="11" t="inlineStr">
        <is>
          <t>WEFT STOCK</t>
        </is>
      </c>
      <c r="E21" s="9" t="inlineStr">
        <is>
          <t>WE29</t>
        </is>
      </c>
      <c r="F21" s="4">
        <f>VLOOKUP($E21,'YARN CODES'!$A$2:$E1000,2,0)</f>
        <v/>
      </c>
      <c r="G21" s="4">
        <f>VLOOKUP($E21,'YARN CODES'!$A$2:$E1000,3,0)</f>
        <v/>
      </c>
      <c r="H21" s="4">
        <f>VLOOKUP($E21,'YARN CODES'!$A$2:$E1000,4,0)</f>
        <v/>
      </c>
      <c r="I21" s="4">
        <f>VLOOKUP($E21,'YARN CODES'!$A$2:$E1000,5,0)</f>
        <v/>
      </c>
      <c r="J21" s="5" t="n">
        <v>25.7</v>
      </c>
    </row>
    <row r="22" ht="15.75" customHeight="1" s="87">
      <c r="A22" s="2" t="n">
        <v>44496</v>
      </c>
      <c r="B22" s="2" t="n"/>
      <c r="C22" s="88">
        <f>IFERROR(IF(E22="","","ST"&amp;LEFT(E22,2)&amp;COUNTIF(E$2:E22,"&lt;&gt;")),"")</f>
        <v/>
      </c>
      <c r="D22" s="11" t="inlineStr">
        <is>
          <t>WEFT STOCK</t>
        </is>
      </c>
      <c r="E22" s="9" t="inlineStr">
        <is>
          <t>WE30</t>
        </is>
      </c>
      <c r="F22" s="4">
        <f>VLOOKUP($E22,'YARN CODES'!$A$2:$E1000,2,0)</f>
        <v/>
      </c>
      <c r="G22" s="4">
        <f>VLOOKUP($E22,'YARN CODES'!$A$2:$E1000,3,0)</f>
        <v/>
      </c>
      <c r="H22" s="4">
        <f>VLOOKUP($E22,'YARN CODES'!$A$2:$E1000,4,0)</f>
        <v/>
      </c>
      <c r="I22" s="4">
        <f>VLOOKUP($E22,'YARN CODES'!$A$2:$E1000,5,0)</f>
        <v/>
      </c>
      <c r="J22" s="5" t="n">
        <v>11</v>
      </c>
    </row>
    <row r="23" ht="15.75" customHeight="1" s="87">
      <c r="A23" s="2" t="n">
        <v>44496</v>
      </c>
      <c r="B23" s="2" t="n"/>
      <c r="C23" s="88">
        <f>IFERROR(IF(E23="","","ST"&amp;LEFT(E23,2)&amp;COUNTIF(E$2:E23,"&lt;&gt;")),"")</f>
        <v/>
      </c>
      <c r="D23" s="11" t="inlineStr">
        <is>
          <t>WEFT STOCK</t>
        </is>
      </c>
      <c r="E23" s="9" t="inlineStr">
        <is>
          <t>WE31</t>
        </is>
      </c>
      <c r="F23" s="4">
        <f>VLOOKUP($E23,'YARN CODES'!$A$2:$E1000,2,0)</f>
        <v/>
      </c>
      <c r="G23" s="4">
        <f>VLOOKUP($E23,'YARN CODES'!$A$2:$E1000,3,0)</f>
        <v/>
      </c>
      <c r="H23" s="4">
        <f>VLOOKUP($E23,'YARN CODES'!$A$2:$E1000,4,0)</f>
        <v/>
      </c>
      <c r="I23" s="4">
        <f>VLOOKUP($E23,'YARN CODES'!$A$2:$E1000,5,0)</f>
        <v/>
      </c>
      <c r="J23" s="5" t="n">
        <v>11.3</v>
      </c>
    </row>
    <row r="24" ht="15.75" customHeight="1" s="87">
      <c r="A24" s="2" t="n">
        <v>44496</v>
      </c>
      <c r="B24" s="2" t="n"/>
      <c r="C24" s="88">
        <f>IFERROR(IF(E24="","","ST"&amp;LEFT(E24,2)&amp;COUNTIF(E$2:E24,"&lt;&gt;")),"")</f>
        <v/>
      </c>
      <c r="D24" s="11" t="inlineStr">
        <is>
          <t>WEFT STOCK</t>
        </is>
      </c>
      <c r="E24" s="9" t="inlineStr">
        <is>
          <t>WE32</t>
        </is>
      </c>
      <c r="F24" s="4">
        <f>VLOOKUP($E24,'YARN CODES'!$A$2:$E1000,2,0)</f>
        <v/>
      </c>
      <c r="G24" s="4">
        <f>VLOOKUP($E24,'YARN CODES'!$A$2:$E1000,3,0)</f>
        <v/>
      </c>
      <c r="H24" s="4">
        <f>VLOOKUP($E24,'YARN CODES'!$A$2:$E1000,4,0)</f>
        <v/>
      </c>
      <c r="I24" s="4">
        <f>VLOOKUP($E24,'YARN CODES'!$A$2:$E1000,5,0)</f>
        <v/>
      </c>
      <c r="J24" s="5" t="n">
        <v>0</v>
      </c>
    </row>
    <row r="25" ht="15.75" customHeight="1" s="87">
      <c r="A25" s="2" t="n">
        <v>44496</v>
      </c>
      <c r="B25" s="2" t="n"/>
      <c r="C25" s="88">
        <f>IFERROR(IF(E25="","","ST"&amp;LEFT(E25,2)&amp;COUNTIF(E$2:E25,"&lt;&gt;")),"")</f>
        <v/>
      </c>
      <c r="D25" s="11" t="inlineStr">
        <is>
          <t>WEFT STOCK</t>
        </is>
      </c>
      <c r="E25" s="9" t="inlineStr">
        <is>
          <t>WE33</t>
        </is>
      </c>
      <c r="F25" s="4">
        <f>VLOOKUP($E25,'YARN CODES'!$A$2:$E1000,2,0)</f>
        <v/>
      </c>
      <c r="G25" s="4">
        <f>VLOOKUP($E25,'YARN CODES'!$A$2:$E1000,3,0)</f>
        <v/>
      </c>
      <c r="H25" s="4">
        <f>VLOOKUP($E25,'YARN CODES'!$A$2:$E1000,4,0)</f>
        <v/>
      </c>
      <c r="I25" s="4">
        <f>VLOOKUP($E25,'YARN CODES'!$A$2:$E1000,5,0)</f>
        <v/>
      </c>
      <c r="J25" s="5" t="n">
        <v>0</v>
      </c>
    </row>
    <row r="26" ht="15.75" customHeight="1" s="87">
      <c r="A26" s="2" t="n">
        <v>44496</v>
      </c>
      <c r="B26" s="2" t="n"/>
      <c r="C26" s="88">
        <f>IFERROR(IF(E26="","","ST"&amp;LEFT(E26,2)&amp;COUNTIF(E$2:E26,"&lt;&gt;")),"")</f>
        <v/>
      </c>
      <c r="D26" s="11" t="inlineStr">
        <is>
          <t>WEFT STOCK</t>
        </is>
      </c>
      <c r="E26" s="9" t="inlineStr">
        <is>
          <t>WE34</t>
        </is>
      </c>
      <c r="F26" s="4">
        <f>VLOOKUP($E26,'YARN CODES'!$A$2:$E1000,2,0)</f>
        <v/>
      </c>
      <c r="G26" s="4">
        <f>VLOOKUP($E26,'YARN CODES'!$A$2:$E1000,3,0)</f>
        <v/>
      </c>
      <c r="H26" s="4">
        <f>VLOOKUP($E26,'YARN CODES'!$A$2:$E1000,4,0)</f>
        <v/>
      </c>
      <c r="I26" s="4">
        <f>VLOOKUP($E26,'YARN CODES'!$A$2:$E1000,5,0)</f>
        <v/>
      </c>
      <c r="J26" s="5" t="n">
        <v>0</v>
      </c>
    </row>
    <row r="27" ht="15.75" customHeight="1" s="87">
      <c r="A27" s="2" t="n">
        <v>44496</v>
      </c>
      <c r="B27" s="2" t="n"/>
      <c r="C27" s="88">
        <f>IFERROR(IF(E27="","","ST"&amp;LEFT(E27,2)&amp;COUNTIF(E$2:E27,"&lt;&gt;")),"")</f>
        <v/>
      </c>
      <c r="D27" s="11" t="inlineStr">
        <is>
          <t>WEFT STOCK</t>
        </is>
      </c>
      <c r="E27" s="9" t="inlineStr">
        <is>
          <t>WE35</t>
        </is>
      </c>
      <c r="F27" s="4">
        <f>VLOOKUP($E27,'YARN CODES'!$A$2:$E1000,2,0)</f>
        <v/>
      </c>
      <c r="G27" s="4">
        <f>VLOOKUP($E27,'YARN CODES'!$A$2:$E1000,3,0)</f>
        <v/>
      </c>
      <c r="H27" s="4">
        <f>VLOOKUP($E27,'YARN CODES'!$A$2:$E1000,4,0)</f>
        <v/>
      </c>
      <c r="I27" s="4">
        <f>VLOOKUP($E27,'YARN CODES'!$A$2:$E1000,5,0)</f>
        <v/>
      </c>
      <c r="J27" s="5" t="n">
        <v>49.65</v>
      </c>
    </row>
    <row r="28" ht="15.75" customHeight="1" s="87">
      <c r="A28" s="2" t="n">
        <v>44496</v>
      </c>
      <c r="B28" s="2" t="n"/>
      <c r="C28" s="88">
        <f>IFERROR(IF(E28="","","ST"&amp;LEFT(E28,2)&amp;COUNTIF(E$2:E28,"&lt;&gt;")),"")</f>
        <v/>
      </c>
      <c r="D28" s="11" t="inlineStr">
        <is>
          <t>WEFT STOCK</t>
        </is>
      </c>
      <c r="E28" s="9" t="inlineStr">
        <is>
          <t>WE36</t>
        </is>
      </c>
      <c r="F28" s="4">
        <f>VLOOKUP($E28,'YARN CODES'!$A$2:$E1000,2,0)</f>
        <v/>
      </c>
      <c r="G28" s="4">
        <f>VLOOKUP($E28,'YARN CODES'!$A$2:$E1000,3,0)</f>
        <v/>
      </c>
      <c r="H28" s="4">
        <f>VLOOKUP($E28,'YARN CODES'!$A$2:$E1000,4,0)</f>
        <v/>
      </c>
      <c r="I28" s="4">
        <f>VLOOKUP($E28,'YARN CODES'!$A$2:$E1000,5,0)</f>
        <v/>
      </c>
      <c r="J28" s="5" t="n">
        <v>0</v>
      </c>
    </row>
    <row r="29" ht="15.75" customHeight="1" s="87">
      <c r="A29" s="2" t="n">
        <v>44496</v>
      </c>
      <c r="B29" s="2" t="n"/>
      <c r="C29" s="88">
        <f>IFERROR(IF(E29="","","ST"&amp;LEFT(E29,2)&amp;COUNTIF(E$2:E29,"&lt;&gt;")),"")</f>
        <v/>
      </c>
      <c r="D29" s="11" t="inlineStr">
        <is>
          <t>WEFT STOCK</t>
        </is>
      </c>
      <c r="E29" s="9" t="inlineStr">
        <is>
          <t>WE37</t>
        </is>
      </c>
      <c r="F29" s="4">
        <f>VLOOKUP($E29,'YARN CODES'!$A$2:$E1000,2,0)</f>
        <v/>
      </c>
      <c r="G29" s="4">
        <f>VLOOKUP($E29,'YARN CODES'!$A$2:$E1000,3,0)</f>
        <v/>
      </c>
      <c r="H29" s="4">
        <f>VLOOKUP($E29,'YARN CODES'!$A$2:$E1000,4,0)</f>
        <v/>
      </c>
      <c r="I29" s="4">
        <f>VLOOKUP($E29,'YARN CODES'!$A$2:$E1000,5,0)</f>
        <v/>
      </c>
      <c r="J29" s="5" t="n">
        <v>0</v>
      </c>
    </row>
    <row r="30" ht="15.75" customHeight="1" s="87">
      <c r="A30" s="2" t="n">
        <v>44496</v>
      </c>
      <c r="B30" s="2" t="n"/>
      <c r="C30" s="88">
        <f>IFERROR(IF(E30="","","ST"&amp;LEFT(E30,2)&amp;COUNTIF(E$2:E30,"&lt;&gt;")),"")</f>
        <v/>
      </c>
      <c r="D30" s="11" t="inlineStr">
        <is>
          <t>WEFT STOCK</t>
        </is>
      </c>
      <c r="E30" s="9" t="inlineStr">
        <is>
          <t>WE38</t>
        </is>
      </c>
      <c r="F30" s="4">
        <f>VLOOKUP($E30,'YARN CODES'!$A$2:$E1000,2,0)</f>
        <v/>
      </c>
      <c r="G30" s="4">
        <f>VLOOKUP($E30,'YARN CODES'!$A$2:$E1000,3,0)</f>
        <v/>
      </c>
      <c r="H30" s="4">
        <f>VLOOKUP($E30,'YARN CODES'!$A$2:$E1000,4,0)</f>
        <v/>
      </c>
      <c r="I30" s="4">
        <f>VLOOKUP($E30,'YARN CODES'!$A$2:$E1000,5,0)</f>
        <v/>
      </c>
      <c r="J30" s="5" t="n">
        <v>34.04</v>
      </c>
    </row>
    <row r="31" ht="15.75" customHeight="1" s="87">
      <c r="A31" s="2" t="n">
        <v>44496</v>
      </c>
      <c r="B31" s="2" t="n"/>
      <c r="C31" s="88">
        <f>IFERROR(IF(E31="","","ST"&amp;LEFT(E31,2)&amp;COUNTIF(E$2:E31,"&lt;&gt;")),"")</f>
        <v/>
      </c>
      <c r="D31" s="11" t="inlineStr">
        <is>
          <t>WEFT STOCK</t>
        </is>
      </c>
      <c r="E31" s="9" t="inlineStr">
        <is>
          <t>WE39</t>
        </is>
      </c>
      <c r="F31" s="4">
        <f>VLOOKUP($E31,'YARN CODES'!$A$2:$E1000,2,0)</f>
        <v/>
      </c>
      <c r="G31" s="4">
        <f>VLOOKUP($E31,'YARN CODES'!$A$2:$E1000,3,0)</f>
        <v/>
      </c>
      <c r="H31" s="4">
        <f>VLOOKUP($E31,'YARN CODES'!$A$2:$E1000,4,0)</f>
        <v/>
      </c>
      <c r="I31" s="4">
        <f>VLOOKUP($E31,'YARN CODES'!$A$2:$E1000,5,0)</f>
        <v/>
      </c>
      <c r="J31" s="5" t="n">
        <v>0</v>
      </c>
    </row>
    <row r="32" ht="15.75" customHeight="1" s="87">
      <c r="A32" s="2" t="n">
        <v>44496</v>
      </c>
      <c r="B32" s="2" t="n"/>
      <c r="C32" s="88">
        <f>IFERROR(IF(E32="","","ST"&amp;LEFT(E32,2)&amp;COUNTIF(E$2:E32,"&lt;&gt;")),"")</f>
        <v/>
      </c>
      <c r="D32" s="11" t="inlineStr">
        <is>
          <t>WEFT STOCK</t>
        </is>
      </c>
      <c r="E32" s="9" t="inlineStr">
        <is>
          <t>WE40</t>
        </is>
      </c>
      <c r="F32" s="4">
        <f>VLOOKUP($E32,'YARN CODES'!$A$2:$E1000,2,0)</f>
        <v/>
      </c>
      <c r="G32" s="4">
        <f>VLOOKUP($E32,'YARN CODES'!$A$2:$E1000,3,0)</f>
        <v/>
      </c>
      <c r="H32" s="4">
        <f>VLOOKUP($E32,'YARN CODES'!$A$2:$E1000,4,0)</f>
        <v/>
      </c>
      <c r="I32" s="4">
        <f>VLOOKUP($E32,'YARN CODES'!$A$2:$E1000,5,0)</f>
        <v/>
      </c>
      <c r="J32" s="5" t="n">
        <v>87.05</v>
      </c>
    </row>
    <row r="33" ht="15.75" customHeight="1" s="87">
      <c r="A33" s="2" t="n">
        <v>44496</v>
      </c>
      <c r="B33" s="2" t="n"/>
      <c r="C33" s="88">
        <f>IFERROR(IF(E33="","","ST"&amp;LEFT(E33,2)&amp;COUNTIF(E$2:E33,"&lt;&gt;")),"")</f>
        <v/>
      </c>
      <c r="D33" s="11" t="inlineStr">
        <is>
          <t>WEFT STOCK</t>
        </is>
      </c>
      <c r="E33" s="9" t="inlineStr">
        <is>
          <t>WE41</t>
        </is>
      </c>
      <c r="F33" s="4">
        <f>VLOOKUP($E33,'YARN CODES'!$A$2:$E1000,2,0)</f>
        <v/>
      </c>
      <c r="G33" s="4">
        <f>VLOOKUP($E33,'YARN CODES'!$A$2:$E1000,3,0)</f>
        <v/>
      </c>
      <c r="H33" s="4">
        <f>VLOOKUP($E33,'YARN CODES'!$A$2:$E1000,4,0)</f>
        <v/>
      </c>
      <c r="I33" s="4">
        <f>VLOOKUP($E33,'YARN CODES'!$A$2:$E1000,5,0)</f>
        <v/>
      </c>
      <c r="J33" s="5" t="n">
        <v>0</v>
      </c>
    </row>
    <row r="34" ht="15.75" customHeight="1" s="87">
      <c r="A34" s="2" t="n">
        <v>44496</v>
      </c>
      <c r="B34" s="2" t="n"/>
      <c r="C34" s="88">
        <f>IFERROR(IF(E34="","","ST"&amp;LEFT(E34,2)&amp;COUNTIF(E$2:E34,"&lt;&gt;")),"")</f>
        <v/>
      </c>
      <c r="D34" s="11" t="inlineStr">
        <is>
          <t>WEFT STOCK</t>
        </is>
      </c>
      <c r="E34" s="9" t="inlineStr">
        <is>
          <t>WE42</t>
        </is>
      </c>
      <c r="F34" s="4">
        <f>VLOOKUP($E34,'YARN CODES'!$A$2:$E1000,2,0)</f>
        <v/>
      </c>
      <c r="G34" s="4">
        <f>VLOOKUP($E34,'YARN CODES'!$A$2:$E1000,3,0)</f>
        <v/>
      </c>
      <c r="H34" s="4">
        <f>VLOOKUP($E34,'YARN CODES'!$A$2:$E1000,4,0)</f>
        <v/>
      </c>
      <c r="I34" s="4">
        <f>VLOOKUP($E34,'YARN CODES'!$A$2:$E1000,5,0)</f>
        <v/>
      </c>
      <c r="J34" s="5" t="n">
        <v>40</v>
      </c>
    </row>
    <row r="35" ht="15.75" customHeight="1" s="87">
      <c r="A35" s="2" t="n">
        <v>44496</v>
      </c>
      <c r="B35" s="2" t="n"/>
      <c r="C35" s="88">
        <f>IFERROR(IF(E35="","","ST"&amp;LEFT(E35,2)&amp;COUNTIF(E$2:E35,"&lt;&gt;")),"")</f>
        <v/>
      </c>
      <c r="D35" s="11" t="inlineStr">
        <is>
          <t>WEFT STOCK</t>
        </is>
      </c>
      <c r="E35" s="9" t="inlineStr">
        <is>
          <t>WE43</t>
        </is>
      </c>
      <c r="F35" s="4">
        <f>VLOOKUP($E35,'YARN CODES'!$A$2:$E1000,2,0)</f>
        <v/>
      </c>
      <c r="G35" s="4">
        <f>VLOOKUP($E35,'YARN CODES'!$A$2:$E1000,3,0)</f>
        <v/>
      </c>
      <c r="H35" s="4">
        <f>VLOOKUP($E35,'YARN CODES'!$A$2:$E1000,4,0)</f>
        <v/>
      </c>
      <c r="I35" s="4">
        <f>VLOOKUP($E35,'YARN CODES'!$A$2:$E1000,5,0)</f>
        <v/>
      </c>
      <c r="J35" s="5" t="n">
        <v>0</v>
      </c>
    </row>
    <row r="36" ht="15.75" customHeight="1" s="87">
      <c r="A36" s="2" t="n">
        <v>44496</v>
      </c>
      <c r="B36" s="2" t="n"/>
      <c r="C36" s="88">
        <f>IFERROR(IF(E36="","","ST"&amp;LEFT(E36,2)&amp;COUNTIF(E$2:E36,"&lt;&gt;")),"")</f>
        <v/>
      </c>
      <c r="D36" s="11" t="inlineStr">
        <is>
          <t>WEFT STOCK</t>
        </is>
      </c>
      <c r="E36" s="9" t="inlineStr">
        <is>
          <t>WE44</t>
        </is>
      </c>
      <c r="F36" s="4">
        <f>VLOOKUP($E36,'YARN CODES'!$A$2:$E1000,2,0)</f>
        <v/>
      </c>
      <c r="G36" s="4">
        <f>VLOOKUP($E36,'YARN CODES'!$A$2:$E1000,3,0)</f>
        <v/>
      </c>
      <c r="H36" s="4">
        <f>VLOOKUP($E36,'YARN CODES'!$A$2:$E1000,4,0)</f>
        <v/>
      </c>
      <c r="I36" s="4">
        <f>VLOOKUP($E36,'YARN CODES'!$A$2:$E1000,5,0)</f>
        <v/>
      </c>
      <c r="J36" s="5" t="n">
        <v>0</v>
      </c>
    </row>
    <row r="37" ht="15.75" customHeight="1" s="87">
      <c r="A37" s="2" t="n">
        <v>44496</v>
      </c>
      <c r="B37" s="2" t="n"/>
      <c r="C37" s="88">
        <f>IFERROR(IF(E37="","","ST"&amp;LEFT(E37,2)&amp;COUNTIF(E$2:E37,"&lt;&gt;")),"")</f>
        <v/>
      </c>
      <c r="D37" s="11" t="inlineStr">
        <is>
          <t>WEFT STOCK</t>
        </is>
      </c>
      <c r="E37" s="9" t="inlineStr">
        <is>
          <t>WE45</t>
        </is>
      </c>
      <c r="F37" s="4">
        <f>VLOOKUP($E37,'YARN CODES'!$A$2:$E1000,2,0)</f>
        <v/>
      </c>
      <c r="G37" s="4">
        <f>VLOOKUP($E37,'YARN CODES'!$A$2:$E1000,3,0)</f>
        <v/>
      </c>
      <c r="H37" s="4">
        <f>VLOOKUP($E37,'YARN CODES'!$A$2:$E1000,4,0)</f>
        <v/>
      </c>
      <c r="I37" s="4">
        <f>VLOOKUP($E37,'YARN CODES'!$A$2:$E1000,5,0)</f>
        <v/>
      </c>
      <c r="J37" s="5" t="n">
        <v>134</v>
      </c>
    </row>
    <row r="38" ht="15.75" customHeight="1" s="87">
      <c r="A38" s="2" t="n">
        <v>44496</v>
      </c>
      <c r="B38" s="2" t="n"/>
      <c r="C38" s="88">
        <f>IFERROR(IF(E38="","","ST"&amp;LEFT(E38,2)&amp;COUNTIF(E$2:E38,"&lt;&gt;")),"")</f>
        <v/>
      </c>
      <c r="D38" s="11" t="inlineStr">
        <is>
          <t>WEFT STOCK</t>
        </is>
      </c>
      <c r="E38" s="9" t="inlineStr">
        <is>
          <t>WE46</t>
        </is>
      </c>
      <c r="F38" s="4">
        <f>VLOOKUP($E38,'YARN CODES'!$A$2:$E1000,2,0)</f>
        <v/>
      </c>
      <c r="G38" s="4">
        <f>VLOOKUP($E38,'YARN CODES'!$A$2:$E1000,3,0)</f>
        <v/>
      </c>
      <c r="H38" s="4">
        <f>VLOOKUP($E38,'YARN CODES'!$A$2:$E1000,4,0)</f>
        <v/>
      </c>
      <c r="I38" s="4">
        <f>VLOOKUP($E38,'YARN CODES'!$A$2:$E1000,5,0)</f>
        <v/>
      </c>
      <c r="J38" s="5" t="n">
        <v>224</v>
      </c>
    </row>
    <row r="39" ht="15.75" customHeight="1" s="87">
      <c r="A39" s="2" t="n">
        <v>44496</v>
      </c>
      <c r="B39" s="2" t="n"/>
      <c r="C39" s="88">
        <f>IFERROR(IF(E39="","","ST"&amp;LEFT(E39,2)&amp;COUNTIF(E$2:E39,"&lt;&gt;")),"")</f>
        <v/>
      </c>
      <c r="D39" s="11" t="inlineStr">
        <is>
          <t>WEFT STOCK</t>
        </is>
      </c>
      <c r="E39" s="9" t="inlineStr">
        <is>
          <t>WE47</t>
        </is>
      </c>
      <c r="F39" s="4">
        <f>VLOOKUP($E39,'YARN CODES'!$A$2:$E1000,2,0)</f>
        <v/>
      </c>
      <c r="G39" s="4">
        <f>VLOOKUP($E39,'YARN CODES'!$A$2:$E1000,3,0)</f>
        <v/>
      </c>
      <c r="H39" s="4">
        <f>VLOOKUP($E39,'YARN CODES'!$A$2:$E1000,4,0)</f>
        <v/>
      </c>
      <c r="I39" s="4">
        <f>VLOOKUP($E39,'YARN CODES'!$A$2:$E1000,5,0)</f>
        <v/>
      </c>
      <c r="J39" s="5" t="n">
        <v>108.2</v>
      </c>
    </row>
    <row r="40" ht="15.75" customHeight="1" s="87">
      <c r="A40" s="2" t="n">
        <v>44496</v>
      </c>
      <c r="B40" s="2" t="n"/>
      <c r="C40" s="88">
        <f>IFERROR(IF(E40="","","ST"&amp;LEFT(E40,2)&amp;COUNTIF(E$2:E40,"&lt;&gt;")),"")</f>
        <v/>
      </c>
      <c r="D40" s="11" t="inlineStr">
        <is>
          <t>WEFT STOCK</t>
        </is>
      </c>
      <c r="E40" s="9" t="inlineStr">
        <is>
          <t>WE48</t>
        </is>
      </c>
      <c r="F40" s="4">
        <f>VLOOKUP($E40,'YARN CODES'!$A$2:$E1000,2,0)</f>
        <v/>
      </c>
      <c r="G40" s="4">
        <f>VLOOKUP($E40,'YARN CODES'!$A$2:$E1000,3,0)</f>
        <v/>
      </c>
      <c r="H40" s="4">
        <f>VLOOKUP($E40,'YARN CODES'!$A$2:$E1000,4,0)</f>
        <v/>
      </c>
      <c r="I40" s="4">
        <f>VLOOKUP($E40,'YARN CODES'!$A$2:$E1000,5,0)</f>
        <v/>
      </c>
      <c r="J40" s="5" t="n">
        <v>123.8</v>
      </c>
    </row>
    <row r="41" ht="15.75" customHeight="1" s="87">
      <c r="A41" s="2" t="n">
        <v>44496</v>
      </c>
      <c r="B41" s="2" t="n"/>
      <c r="C41" s="88">
        <f>IFERROR(IF(E41="","","ST"&amp;LEFT(E41,2)&amp;COUNTIF(E$2:E41,"&lt;&gt;")),"")</f>
        <v/>
      </c>
      <c r="D41" s="11" t="inlineStr">
        <is>
          <t>WEFT STOCK</t>
        </is>
      </c>
      <c r="E41" s="9" t="inlineStr">
        <is>
          <t>WE49</t>
        </is>
      </c>
      <c r="F41" s="4">
        <f>VLOOKUP($E41,'YARN CODES'!$A$2:$E1000,2,0)</f>
        <v/>
      </c>
      <c r="G41" s="4">
        <f>VLOOKUP($E41,'YARN CODES'!$A$2:$E1000,3,0)</f>
        <v/>
      </c>
      <c r="H41" s="4">
        <f>VLOOKUP($E41,'YARN CODES'!$A$2:$E1000,4,0)</f>
        <v/>
      </c>
      <c r="I41" s="4">
        <f>VLOOKUP($E41,'YARN CODES'!$A$2:$E1000,5,0)</f>
        <v/>
      </c>
      <c r="J41" s="5" t="n">
        <v>0</v>
      </c>
    </row>
    <row r="42" ht="15.75" customHeight="1" s="87">
      <c r="A42" s="2" t="n">
        <v>44496</v>
      </c>
      <c r="B42" s="2" t="n"/>
      <c r="C42" s="88">
        <f>IFERROR(IF(E42="","","ST"&amp;LEFT(E42,2)&amp;COUNTIF(E$2:E42,"&lt;&gt;")),"")</f>
        <v/>
      </c>
      <c r="D42" s="11" t="inlineStr">
        <is>
          <t>WEFT STOCK</t>
        </is>
      </c>
      <c r="E42" s="9" t="inlineStr">
        <is>
          <t>WE50</t>
        </is>
      </c>
      <c r="F42" s="4">
        <f>VLOOKUP($E42,'YARN CODES'!$A$2:$E1000,2,0)</f>
        <v/>
      </c>
      <c r="G42" s="4">
        <f>VLOOKUP($E42,'YARN CODES'!$A$2:$E1000,3,0)</f>
        <v/>
      </c>
      <c r="H42" s="4">
        <f>VLOOKUP($E42,'YARN CODES'!$A$2:$E1000,4,0)</f>
        <v/>
      </c>
      <c r="I42" s="4">
        <f>VLOOKUP($E42,'YARN CODES'!$A$2:$E1000,5,0)</f>
        <v/>
      </c>
      <c r="J42" s="5" t="n">
        <v>142.25</v>
      </c>
    </row>
    <row r="43" ht="15.75" customHeight="1" s="87">
      <c r="A43" s="2" t="n">
        <v>44496</v>
      </c>
      <c r="B43" s="2" t="n"/>
      <c r="C43" s="88">
        <f>IFERROR(IF(E43="","","ST"&amp;LEFT(E43,2)&amp;COUNTIF(E$2:E43,"&lt;&gt;")),"")</f>
        <v/>
      </c>
      <c r="D43" s="11" t="inlineStr">
        <is>
          <t>WEFT STOCK</t>
        </is>
      </c>
      <c r="E43" s="9" t="inlineStr">
        <is>
          <t>WE51</t>
        </is>
      </c>
      <c r="F43" s="4">
        <f>VLOOKUP($E43,'YARN CODES'!$A$2:$E1000,2,0)</f>
        <v/>
      </c>
      <c r="G43" s="4">
        <f>VLOOKUP($E43,'YARN CODES'!$A$2:$E1000,3,0)</f>
        <v/>
      </c>
      <c r="H43" s="4">
        <f>VLOOKUP($E43,'YARN CODES'!$A$2:$E1000,4,0)</f>
        <v/>
      </c>
      <c r="I43" s="4">
        <f>VLOOKUP($E43,'YARN CODES'!$A$2:$E1000,5,0)</f>
        <v/>
      </c>
      <c r="J43" s="5" t="n">
        <v>0</v>
      </c>
    </row>
    <row r="44" ht="15.75" customHeight="1" s="87">
      <c r="A44" s="2" t="n">
        <v>44496</v>
      </c>
      <c r="B44" s="2" t="n"/>
      <c r="C44" s="88">
        <f>IFERROR(IF(E44="","","ST"&amp;LEFT(E44,2)&amp;COUNTIF(E$2:E44,"&lt;&gt;")),"")</f>
        <v/>
      </c>
      <c r="D44" s="11" t="inlineStr">
        <is>
          <t>WEFT STOCK</t>
        </is>
      </c>
      <c r="E44" s="9" t="inlineStr">
        <is>
          <t>WE52</t>
        </is>
      </c>
      <c r="F44" s="4">
        <f>VLOOKUP($E44,'YARN CODES'!$A$2:$E1000,2,0)</f>
        <v/>
      </c>
      <c r="G44" s="4">
        <f>VLOOKUP($E44,'YARN CODES'!$A$2:$E1000,3,0)</f>
        <v/>
      </c>
      <c r="H44" s="4">
        <f>VLOOKUP($E44,'YARN CODES'!$A$2:$E1000,4,0)</f>
        <v/>
      </c>
      <c r="I44" s="4">
        <f>VLOOKUP($E44,'YARN CODES'!$A$2:$E1000,5,0)</f>
        <v/>
      </c>
      <c r="J44" s="5" t="n">
        <v>247.57</v>
      </c>
    </row>
    <row r="45" ht="15.75" customHeight="1" s="87">
      <c r="A45" s="2" t="n">
        <v>44496</v>
      </c>
      <c r="B45" s="2" t="n"/>
      <c r="C45" s="88">
        <f>IFERROR(IF(E45="","","ST"&amp;LEFT(E45,2)&amp;COUNTIF(E$2:E45,"&lt;&gt;")),"")</f>
        <v/>
      </c>
      <c r="D45" s="11" t="inlineStr">
        <is>
          <t>WEFT STOCK</t>
        </is>
      </c>
      <c r="E45" s="9" t="inlineStr">
        <is>
          <t>WE53</t>
        </is>
      </c>
      <c r="F45" s="4">
        <f>VLOOKUP($E45,'YARN CODES'!$A$2:$E1000,2,0)</f>
        <v/>
      </c>
      <c r="G45" s="4">
        <f>VLOOKUP($E45,'YARN CODES'!$A$2:$E1000,3,0)</f>
        <v/>
      </c>
      <c r="H45" s="4">
        <f>VLOOKUP($E45,'YARN CODES'!$A$2:$E1000,4,0)</f>
        <v/>
      </c>
      <c r="I45" s="4">
        <f>VLOOKUP($E45,'YARN CODES'!$A$2:$E1000,5,0)</f>
        <v/>
      </c>
      <c r="J45" s="5" t="n">
        <v>184.85</v>
      </c>
    </row>
    <row r="46" ht="15.75" customHeight="1" s="87">
      <c r="A46" s="2" t="n">
        <v>44496</v>
      </c>
      <c r="B46" s="2" t="n"/>
      <c r="C46" s="88">
        <f>IFERROR(IF(E46="","","ST"&amp;LEFT(E46,2)&amp;COUNTIF(E$2:E46,"&lt;&gt;")),"")</f>
        <v/>
      </c>
      <c r="D46" s="11" t="inlineStr">
        <is>
          <t>WEFT STOCK</t>
        </is>
      </c>
      <c r="E46" s="9" t="inlineStr">
        <is>
          <t>WE54</t>
        </is>
      </c>
      <c r="F46" s="4">
        <f>VLOOKUP($E46,'YARN CODES'!$A$2:$E1000,2,0)</f>
        <v/>
      </c>
      <c r="G46" s="4">
        <f>VLOOKUP($E46,'YARN CODES'!$A$2:$E1000,3,0)</f>
        <v/>
      </c>
      <c r="H46" s="4">
        <f>VLOOKUP($E46,'YARN CODES'!$A$2:$E1000,4,0)</f>
        <v/>
      </c>
      <c r="I46" s="4">
        <f>VLOOKUP($E46,'YARN CODES'!$A$2:$E1000,5,0)</f>
        <v/>
      </c>
      <c r="J46" s="5" t="n">
        <v>102</v>
      </c>
    </row>
    <row r="47" ht="15.75" customHeight="1" s="87">
      <c r="A47" s="2" t="n">
        <v>44496</v>
      </c>
      <c r="B47" s="2" t="n"/>
      <c r="C47" s="88">
        <f>IFERROR(IF(E47="","","ST"&amp;LEFT(E47,2)&amp;COUNTIF(E$2:E47,"&lt;&gt;")),"")</f>
        <v/>
      </c>
      <c r="D47" s="11" t="inlineStr">
        <is>
          <t>WEFT STOCK</t>
        </is>
      </c>
      <c r="E47" s="9" t="inlineStr">
        <is>
          <t>WE55</t>
        </is>
      </c>
      <c r="F47" s="4">
        <f>VLOOKUP($E47,'YARN CODES'!$A$2:$E1000,2,0)</f>
        <v/>
      </c>
      <c r="G47" s="4">
        <f>VLOOKUP($E47,'YARN CODES'!$A$2:$E1000,3,0)</f>
        <v/>
      </c>
      <c r="H47" s="4">
        <f>VLOOKUP($E47,'YARN CODES'!$A$2:$E1000,4,0)</f>
        <v/>
      </c>
      <c r="I47" s="4">
        <f>VLOOKUP($E47,'YARN CODES'!$A$2:$E1000,5,0)</f>
        <v/>
      </c>
      <c r="J47" s="5" t="n">
        <v>0</v>
      </c>
    </row>
    <row r="48" ht="15.75" customHeight="1" s="87">
      <c r="A48" s="2" t="n">
        <v>44496</v>
      </c>
      <c r="B48" s="2" t="n"/>
      <c r="C48" s="88">
        <f>IFERROR(IF(E48="","","ST"&amp;LEFT(E48,2)&amp;COUNTIF(E$2:E48,"&lt;&gt;")),"")</f>
        <v/>
      </c>
      <c r="D48" s="11" t="inlineStr">
        <is>
          <t>WEFT STOCK</t>
        </is>
      </c>
      <c r="E48" s="9" t="inlineStr">
        <is>
          <t>WE56</t>
        </is>
      </c>
      <c r="F48" s="4">
        <f>VLOOKUP($E48,'YARN CODES'!$A$2:$E1000,2,0)</f>
        <v/>
      </c>
      <c r="G48" s="4">
        <f>VLOOKUP($E48,'YARN CODES'!$A$2:$E1000,3,0)</f>
        <v/>
      </c>
      <c r="H48" s="4">
        <f>VLOOKUP($E48,'YARN CODES'!$A$2:$E1000,4,0)</f>
        <v/>
      </c>
      <c r="I48" s="4">
        <f>VLOOKUP($E48,'YARN CODES'!$A$2:$E1000,5,0)</f>
        <v/>
      </c>
      <c r="J48" s="5" t="n">
        <v>23</v>
      </c>
    </row>
    <row r="49" ht="15.75" customHeight="1" s="87">
      <c r="A49" s="2" t="n">
        <v>44496</v>
      </c>
      <c r="B49" s="2" t="n"/>
      <c r="C49" s="88">
        <f>IFERROR(IF(E49="","","ST"&amp;LEFT(E49,2)&amp;COUNTIF(E$2:E49,"&lt;&gt;")),"")</f>
        <v/>
      </c>
      <c r="D49" s="11" t="inlineStr">
        <is>
          <t>WEFT STOCK</t>
        </is>
      </c>
      <c r="E49" s="9" t="inlineStr">
        <is>
          <t>WE57</t>
        </is>
      </c>
      <c r="F49" s="4">
        <f>VLOOKUP($E49,'YARN CODES'!$A$2:$E1000,2,0)</f>
        <v/>
      </c>
      <c r="G49" s="4">
        <f>VLOOKUP($E49,'YARN CODES'!$A$2:$E1000,3,0)</f>
        <v/>
      </c>
      <c r="H49" s="4">
        <f>VLOOKUP($E49,'YARN CODES'!$A$2:$E1000,4,0)</f>
        <v/>
      </c>
      <c r="I49" s="4">
        <f>VLOOKUP($E49,'YARN CODES'!$A$2:$E1000,5,0)</f>
        <v/>
      </c>
      <c r="J49" s="5" t="n">
        <v>55</v>
      </c>
    </row>
    <row r="50" ht="15.75" customHeight="1" s="87">
      <c r="A50" s="2" t="n">
        <v>44496</v>
      </c>
      <c r="B50" s="2" t="n"/>
      <c r="C50" s="88">
        <f>IFERROR(IF(E50="","","ST"&amp;LEFT(E50,2)&amp;COUNTIF(E$2:E50,"&lt;&gt;")),"")</f>
        <v/>
      </c>
      <c r="D50" s="11" t="inlineStr">
        <is>
          <t>WEFT STOCK</t>
        </is>
      </c>
      <c r="E50" s="9" t="inlineStr">
        <is>
          <t>WE58</t>
        </is>
      </c>
      <c r="F50" s="4">
        <f>VLOOKUP($E50,'YARN CODES'!$A$2:$E1000,2,0)</f>
        <v/>
      </c>
      <c r="G50" s="4">
        <f>VLOOKUP($E50,'YARN CODES'!$A$2:$E1000,3,0)</f>
        <v/>
      </c>
      <c r="H50" s="4">
        <f>VLOOKUP($E50,'YARN CODES'!$A$2:$E1000,4,0)</f>
        <v/>
      </c>
      <c r="I50" s="4">
        <f>VLOOKUP($E50,'YARN CODES'!$A$2:$E1000,5,0)</f>
        <v/>
      </c>
      <c r="J50" s="5" t="n">
        <v>68.15000000000001</v>
      </c>
    </row>
    <row r="51" ht="15.75" customHeight="1" s="87">
      <c r="A51" s="2" t="n">
        <v>44496</v>
      </c>
      <c r="B51" s="2" t="n"/>
      <c r="C51" s="88">
        <f>IFERROR(IF(E51="","","ST"&amp;LEFT(E51,2)&amp;COUNTIF(E$2:E51,"&lt;&gt;")),"")</f>
        <v/>
      </c>
      <c r="D51" s="11" t="inlineStr">
        <is>
          <t>WEFT STOCK</t>
        </is>
      </c>
      <c r="E51" s="9" t="inlineStr">
        <is>
          <t>WE59</t>
        </is>
      </c>
      <c r="F51" s="4">
        <f>VLOOKUP($E51,'YARN CODES'!$A$2:$E1000,2,0)</f>
        <v/>
      </c>
      <c r="G51" s="4">
        <f>VLOOKUP($E51,'YARN CODES'!$A$2:$E1000,3,0)</f>
        <v/>
      </c>
      <c r="H51" s="4">
        <f>VLOOKUP($E51,'YARN CODES'!$A$2:$E1000,4,0)</f>
        <v/>
      </c>
      <c r="I51" s="4">
        <f>VLOOKUP($E51,'YARN CODES'!$A$2:$E1000,5,0)</f>
        <v/>
      </c>
      <c r="J51" s="5" t="n">
        <v>0</v>
      </c>
    </row>
    <row r="52" ht="15.75" customHeight="1" s="87">
      <c r="A52" s="2" t="n">
        <v>44496</v>
      </c>
      <c r="B52" s="2" t="n"/>
      <c r="C52" s="88">
        <f>IFERROR(IF(E52="","","ST"&amp;LEFT(E52,2)&amp;COUNTIF(E$2:E52,"&lt;&gt;")),"")</f>
        <v/>
      </c>
      <c r="D52" s="11" t="inlineStr">
        <is>
          <t>WEFT STOCK</t>
        </is>
      </c>
      <c r="E52" s="9" t="inlineStr">
        <is>
          <t>WE60</t>
        </is>
      </c>
      <c r="F52" s="4">
        <f>VLOOKUP($E52,'YARN CODES'!$A$2:$E1000,2,0)</f>
        <v/>
      </c>
      <c r="G52" s="4">
        <f>VLOOKUP($E52,'YARN CODES'!$A$2:$E1000,3,0)</f>
        <v/>
      </c>
      <c r="H52" s="4">
        <f>VLOOKUP($E52,'YARN CODES'!$A$2:$E1000,4,0)</f>
        <v/>
      </c>
      <c r="I52" s="4">
        <f>VLOOKUP($E52,'YARN CODES'!$A$2:$E1000,5,0)</f>
        <v/>
      </c>
      <c r="J52" s="5" t="n">
        <v>100.1</v>
      </c>
    </row>
    <row r="53" ht="15.75" customHeight="1" s="87">
      <c r="A53" s="2" t="n">
        <v>44496</v>
      </c>
      <c r="B53" s="2" t="n"/>
      <c r="C53" s="88">
        <f>IFERROR(IF(E53="","","ST"&amp;LEFT(E53,2)&amp;COUNTIF(E$2:E53,"&lt;&gt;")),"")</f>
        <v/>
      </c>
      <c r="D53" s="11" t="inlineStr">
        <is>
          <t>WEFT STOCK</t>
        </is>
      </c>
      <c r="E53" s="9" t="inlineStr">
        <is>
          <t>WE61</t>
        </is>
      </c>
      <c r="F53" s="4">
        <f>VLOOKUP($E53,'YARN CODES'!$A$2:$E1000,2,0)</f>
        <v/>
      </c>
      <c r="G53" s="4">
        <f>VLOOKUP($E53,'YARN CODES'!$A$2:$E1000,3,0)</f>
        <v/>
      </c>
      <c r="H53" s="4">
        <f>VLOOKUP($E53,'YARN CODES'!$A$2:$E1000,4,0)</f>
        <v/>
      </c>
      <c r="I53" s="4">
        <f>VLOOKUP($E53,'YARN CODES'!$A$2:$E1000,5,0)</f>
        <v/>
      </c>
      <c r="J53" s="5" t="n">
        <v>0</v>
      </c>
    </row>
    <row r="54" ht="15.75" customHeight="1" s="87">
      <c r="A54" s="2" t="n">
        <v>44496</v>
      </c>
      <c r="B54" s="2" t="n"/>
      <c r="C54" s="88">
        <f>IFERROR(IF(E54="","","ST"&amp;LEFT(E54,2)&amp;COUNTIF(E$2:E54,"&lt;&gt;")),"")</f>
        <v/>
      </c>
      <c r="D54" s="11" t="inlineStr">
        <is>
          <t>WEFT STOCK</t>
        </is>
      </c>
      <c r="E54" s="9" t="inlineStr">
        <is>
          <t>WE62</t>
        </is>
      </c>
      <c r="F54" s="4">
        <f>VLOOKUP($E54,'YARN CODES'!$A$2:$E1000,2,0)</f>
        <v/>
      </c>
      <c r="G54" s="4">
        <f>VLOOKUP($E54,'YARN CODES'!$A$2:$E1000,3,0)</f>
        <v/>
      </c>
      <c r="H54" s="4">
        <f>VLOOKUP($E54,'YARN CODES'!$A$2:$E1000,4,0)</f>
        <v/>
      </c>
      <c r="I54" s="4">
        <f>VLOOKUP($E54,'YARN CODES'!$A$2:$E1000,5,0)</f>
        <v/>
      </c>
      <c r="J54" s="5" t="n">
        <v>52.55</v>
      </c>
    </row>
    <row r="55" ht="15.75" customHeight="1" s="87">
      <c r="A55" s="2" t="n">
        <v>44496</v>
      </c>
      <c r="B55" s="2" t="n"/>
      <c r="C55" s="88">
        <f>IFERROR(IF(E55="","","ST"&amp;LEFT(E55,2)&amp;COUNTIF(E$2:E55,"&lt;&gt;")),"")</f>
        <v/>
      </c>
      <c r="D55" s="11" t="inlineStr">
        <is>
          <t>WEFT STOCK</t>
        </is>
      </c>
      <c r="E55" s="9" t="inlineStr">
        <is>
          <t>WE63</t>
        </is>
      </c>
      <c r="F55" s="4">
        <f>VLOOKUP($E55,'YARN CODES'!$A$2:$E1000,2,0)</f>
        <v/>
      </c>
      <c r="G55" s="4">
        <f>VLOOKUP($E55,'YARN CODES'!$A$2:$E1000,3,0)</f>
        <v/>
      </c>
      <c r="H55" s="4">
        <f>VLOOKUP($E55,'YARN CODES'!$A$2:$E1000,4,0)</f>
        <v/>
      </c>
      <c r="I55" s="4">
        <f>VLOOKUP($E55,'YARN CODES'!$A$2:$E1000,5,0)</f>
        <v/>
      </c>
      <c r="J55" s="5" t="n">
        <v>0</v>
      </c>
    </row>
    <row r="56" ht="15.75" customHeight="1" s="87">
      <c r="A56" s="2" t="n">
        <v>44496</v>
      </c>
      <c r="B56" s="2" t="n"/>
      <c r="C56" s="88">
        <f>IFERROR(IF(E56="","","ST"&amp;LEFT(E56,2)&amp;COUNTIF(E$2:E56,"&lt;&gt;")),"")</f>
        <v/>
      </c>
      <c r="D56" s="11" t="inlineStr">
        <is>
          <t>WEFT STOCK</t>
        </is>
      </c>
      <c r="E56" s="9" t="inlineStr">
        <is>
          <t>WE64</t>
        </is>
      </c>
      <c r="F56" s="4">
        <f>VLOOKUP($E56,'YARN CODES'!$A$2:$E1000,2,0)</f>
        <v/>
      </c>
      <c r="G56" s="4">
        <f>VLOOKUP($E56,'YARN CODES'!$A$2:$E1000,3,0)</f>
        <v/>
      </c>
      <c r="H56" s="4">
        <f>VLOOKUP($E56,'YARN CODES'!$A$2:$E1000,4,0)</f>
        <v/>
      </c>
      <c r="I56" s="4">
        <f>VLOOKUP($E56,'YARN CODES'!$A$2:$E1000,5,0)</f>
        <v/>
      </c>
      <c r="J56" s="5" t="n">
        <v>16.9</v>
      </c>
    </row>
    <row r="57" ht="15.75" customHeight="1" s="87">
      <c r="A57" s="2" t="n">
        <v>44496</v>
      </c>
      <c r="B57" s="2" t="n"/>
      <c r="C57" s="88">
        <f>IFERROR(IF(E57="","","ST"&amp;LEFT(E57,2)&amp;COUNTIF(E$2:E57,"&lt;&gt;")),"")</f>
        <v/>
      </c>
      <c r="D57" s="11" t="inlineStr">
        <is>
          <t>WEFT STOCK</t>
        </is>
      </c>
      <c r="E57" s="9" t="inlineStr">
        <is>
          <t>WE65</t>
        </is>
      </c>
      <c r="F57" s="4">
        <f>VLOOKUP($E57,'YARN CODES'!$A$2:$E1000,2,0)</f>
        <v/>
      </c>
      <c r="G57" s="4">
        <f>VLOOKUP($E57,'YARN CODES'!$A$2:$E1000,3,0)</f>
        <v/>
      </c>
      <c r="H57" s="4">
        <f>VLOOKUP($E57,'YARN CODES'!$A$2:$E1000,4,0)</f>
        <v/>
      </c>
      <c r="I57" s="4">
        <f>VLOOKUP($E57,'YARN CODES'!$A$2:$E1000,5,0)</f>
        <v/>
      </c>
      <c r="J57" s="5" t="n">
        <v>0</v>
      </c>
    </row>
    <row r="58" ht="15.75" customHeight="1" s="87">
      <c r="A58" s="2" t="n">
        <v>44496</v>
      </c>
      <c r="B58" s="2" t="n"/>
      <c r="C58" s="88">
        <f>IFERROR(IF(E58="","","ST"&amp;LEFT(E58,2)&amp;COUNTIF(E$2:E58,"&lt;&gt;")),"")</f>
        <v/>
      </c>
      <c r="D58" s="11" t="inlineStr">
        <is>
          <t>WEFT STOCK</t>
        </is>
      </c>
      <c r="E58" s="9" t="inlineStr">
        <is>
          <t>WE66</t>
        </is>
      </c>
      <c r="F58" s="4">
        <f>VLOOKUP($E58,'YARN CODES'!$A$2:$E1000,2,0)</f>
        <v/>
      </c>
      <c r="G58" s="4">
        <f>VLOOKUP($E58,'YARN CODES'!$A$2:$E1000,3,0)</f>
        <v/>
      </c>
      <c r="H58" s="4">
        <f>VLOOKUP($E58,'YARN CODES'!$A$2:$E1000,4,0)</f>
        <v/>
      </c>
      <c r="I58" s="4">
        <f>VLOOKUP($E58,'YARN CODES'!$A$2:$E1000,5,0)</f>
        <v/>
      </c>
      <c r="J58" s="5" t="n">
        <v>0</v>
      </c>
    </row>
    <row r="59" ht="15.75" customHeight="1" s="87">
      <c r="A59" s="2" t="n">
        <v>44496</v>
      </c>
      <c r="B59" s="2" t="n"/>
      <c r="C59" s="88">
        <f>IFERROR(IF(E59="","","ST"&amp;LEFT(E59,2)&amp;COUNTIF(E$2:E59,"&lt;&gt;")),"")</f>
        <v/>
      </c>
      <c r="D59" s="11" t="inlineStr">
        <is>
          <t>WEFT STOCK</t>
        </is>
      </c>
      <c r="E59" s="9" t="inlineStr">
        <is>
          <t>WE67</t>
        </is>
      </c>
      <c r="F59" s="4">
        <f>VLOOKUP($E59,'YARN CODES'!$A$2:$E1000,2,0)</f>
        <v/>
      </c>
      <c r="G59" s="4">
        <f>VLOOKUP($E59,'YARN CODES'!$A$2:$E1000,3,0)</f>
        <v/>
      </c>
      <c r="H59" s="4">
        <f>VLOOKUP($E59,'YARN CODES'!$A$2:$E1000,4,0)</f>
        <v/>
      </c>
      <c r="I59" s="4">
        <f>VLOOKUP($E59,'YARN CODES'!$A$2:$E1000,5,0)</f>
        <v/>
      </c>
      <c r="J59" s="5" t="n">
        <v>0</v>
      </c>
    </row>
    <row r="60" ht="15.75" customHeight="1" s="87">
      <c r="A60" s="2" t="n">
        <v>44496</v>
      </c>
      <c r="B60" s="2" t="n"/>
      <c r="C60" s="88">
        <f>IFERROR(IF(E60="","","ST"&amp;LEFT(E60,2)&amp;COUNTIF(E$2:E60,"&lt;&gt;")),"")</f>
        <v/>
      </c>
      <c r="D60" s="11" t="inlineStr">
        <is>
          <t>WEFT STOCK</t>
        </is>
      </c>
      <c r="E60" s="9" t="inlineStr">
        <is>
          <t>WE305</t>
        </is>
      </c>
      <c r="F60" s="4">
        <f>VLOOKUP($E60,'YARN CODES'!$A$2:$E1000,2,0)</f>
        <v/>
      </c>
      <c r="G60" s="4">
        <f>VLOOKUP($E60,'YARN CODES'!$A$2:$E1000,3,0)</f>
        <v/>
      </c>
      <c r="H60" s="4">
        <f>VLOOKUP($E60,'YARN CODES'!$A$2:$E1000,4,0)</f>
        <v/>
      </c>
      <c r="I60" s="4">
        <f>VLOOKUP($E60,'YARN CODES'!$A$2:$E1000,5,0)</f>
        <v/>
      </c>
      <c r="J60" s="5" t="n">
        <v>0</v>
      </c>
    </row>
    <row r="61" ht="15.75" customHeight="1" s="87">
      <c r="A61" s="2" t="n">
        <v>44496</v>
      </c>
      <c r="B61" s="2" t="n"/>
      <c r="C61" s="88">
        <f>IFERROR(IF(E61="","","ST"&amp;LEFT(E61,2)&amp;COUNTIF(E$2:E61,"&lt;&gt;")),"")</f>
        <v/>
      </c>
      <c r="D61" s="11" t="inlineStr">
        <is>
          <t>WEFT STOCK</t>
        </is>
      </c>
      <c r="E61" s="9" t="inlineStr">
        <is>
          <t>WE307</t>
        </is>
      </c>
      <c r="F61" s="4">
        <f>VLOOKUP($E61,'YARN CODES'!$A$2:$E1000,2,0)</f>
        <v/>
      </c>
      <c r="G61" s="4">
        <f>VLOOKUP($E61,'YARN CODES'!$A$2:$E1000,3,0)</f>
        <v/>
      </c>
      <c r="H61" s="4">
        <f>VLOOKUP($E61,'YARN CODES'!$A$2:$E1000,4,0)</f>
        <v/>
      </c>
      <c r="I61" s="4">
        <f>VLOOKUP($E61,'YARN CODES'!$A$2:$E1000,5,0)</f>
        <v/>
      </c>
      <c r="J61" s="5" t="n">
        <v>0</v>
      </c>
    </row>
    <row r="62" ht="15.75" customHeight="1" s="87">
      <c r="A62" s="2" t="n">
        <v>44496</v>
      </c>
      <c r="B62" s="2" t="n"/>
      <c r="C62" s="88">
        <f>IFERROR(IF(E62="","","ST"&amp;LEFT(E62,2)&amp;COUNTIF(E$2:E62,"&lt;&gt;")),"")</f>
        <v/>
      </c>
      <c r="D62" s="11" t="inlineStr">
        <is>
          <t>WEFT STOCK</t>
        </is>
      </c>
      <c r="E62" s="9" t="inlineStr">
        <is>
          <t>WE314</t>
        </is>
      </c>
      <c r="F62" s="4">
        <f>VLOOKUP($E62,'YARN CODES'!$A$2:$E1000,2,0)</f>
        <v/>
      </c>
      <c r="G62" s="4">
        <f>VLOOKUP($E62,'YARN CODES'!$A$2:$E1000,3,0)</f>
        <v/>
      </c>
      <c r="H62" s="4">
        <f>VLOOKUP($E62,'YARN CODES'!$A$2:$E1000,4,0)</f>
        <v/>
      </c>
      <c r="I62" s="4">
        <f>VLOOKUP($E62,'YARN CODES'!$A$2:$E1000,5,0)</f>
        <v/>
      </c>
      <c r="J62" s="5" t="n">
        <v>0</v>
      </c>
    </row>
    <row r="63" ht="15.75" customHeight="1" s="87">
      <c r="A63" s="2" t="n">
        <v>44496</v>
      </c>
      <c r="B63" s="2" t="n"/>
      <c r="C63" s="88">
        <f>IFERROR(IF(E63="","","ST"&amp;LEFT(E63,2)&amp;COUNTIF(E$2:E63,"&lt;&gt;")),"")</f>
        <v/>
      </c>
      <c r="D63" s="11" t="inlineStr">
        <is>
          <t>WEFT STOCK</t>
        </is>
      </c>
      <c r="E63" s="9" t="inlineStr">
        <is>
          <t>WE317</t>
        </is>
      </c>
      <c r="F63" s="4">
        <f>VLOOKUP($E63,'YARN CODES'!$A$2:$E1000,2,0)</f>
        <v/>
      </c>
      <c r="G63" s="4">
        <f>VLOOKUP($E63,'YARN CODES'!$A$2:$E1000,3,0)</f>
        <v/>
      </c>
      <c r="H63" s="4">
        <f>VLOOKUP($E63,'YARN CODES'!$A$2:$E1000,4,0)</f>
        <v/>
      </c>
      <c r="I63" s="4">
        <f>VLOOKUP($E63,'YARN CODES'!$A$2:$E1000,5,0)</f>
        <v/>
      </c>
      <c r="J63" s="5" t="n">
        <v>0</v>
      </c>
    </row>
    <row r="64" ht="15.75" customHeight="1" s="87">
      <c r="A64" s="2" t="n">
        <v>44496</v>
      </c>
      <c r="B64" s="2" t="n"/>
      <c r="C64" s="88">
        <f>IFERROR(IF(E64="","","ST"&amp;LEFT(E64,2)&amp;COUNTIF(E$2:E64,"&lt;&gt;")),"")</f>
        <v/>
      </c>
      <c r="D64" s="11" t="inlineStr">
        <is>
          <t>WEFT STOCK</t>
        </is>
      </c>
      <c r="E64" s="9" t="inlineStr">
        <is>
          <t>WE327</t>
        </is>
      </c>
      <c r="F64" s="4">
        <f>VLOOKUP($E64,'YARN CODES'!$A$2:$E1000,2,0)</f>
        <v/>
      </c>
      <c r="G64" s="4">
        <f>VLOOKUP($E64,'YARN CODES'!$A$2:$E1000,3,0)</f>
        <v/>
      </c>
      <c r="H64" s="4">
        <f>VLOOKUP($E64,'YARN CODES'!$A$2:$E1000,4,0)</f>
        <v/>
      </c>
      <c r="I64" s="4">
        <f>VLOOKUP($E64,'YARN CODES'!$A$2:$E1000,5,0)</f>
        <v/>
      </c>
      <c r="J64" s="5" t="n">
        <v>0</v>
      </c>
    </row>
    <row r="65" ht="15.75" customHeight="1" s="87">
      <c r="A65" s="2" t="n">
        <v>44496</v>
      </c>
      <c r="B65" s="2" t="n"/>
      <c r="C65" s="88">
        <f>IFERROR(IF(E65="","","ST"&amp;LEFT(E65,2)&amp;COUNTIF(E$2:E65,"&lt;&gt;")),"")</f>
        <v/>
      </c>
      <c r="D65" s="11" t="inlineStr">
        <is>
          <t>WEFT STOCK</t>
        </is>
      </c>
      <c r="E65" s="9" t="inlineStr">
        <is>
          <t>WE329</t>
        </is>
      </c>
      <c r="F65" s="4">
        <f>VLOOKUP($E65,'YARN CODES'!$A$2:$E1000,2,0)</f>
        <v/>
      </c>
      <c r="G65" s="4">
        <f>VLOOKUP($E65,'YARN CODES'!$A$2:$E1000,3,0)</f>
        <v/>
      </c>
      <c r="H65" s="4">
        <f>VLOOKUP($E65,'YARN CODES'!$A$2:$E1000,4,0)</f>
        <v/>
      </c>
      <c r="I65" s="4">
        <f>VLOOKUP($E65,'YARN CODES'!$A$2:$E1000,5,0)</f>
        <v/>
      </c>
      <c r="J65" s="5" t="n">
        <v>0</v>
      </c>
    </row>
    <row r="66" ht="15.75" customHeight="1" s="87">
      <c r="A66" s="2" t="n">
        <v>44496</v>
      </c>
      <c r="B66" s="2" t="n"/>
      <c r="C66" s="88">
        <f>IFERROR(IF(E66="","","ST"&amp;LEFT(E66,2)&amp;COUNTIF(E$2:E66,"&lt;&gt;")),"")</f>
        <v/>
      </c>
      <c r="D66" s="11" t="inlineStr">
        <is>
          <t>WEFT STOCK</t>
        </is>
      </c>
      <c r="E66" s="9" t="inlineStr">
        <is>
          <t>WE330</t>
        </is>
      </c>
      <c r="F66" s="4">
        <f>VLOOKUP($E66,'YARN CODES'!$A$2:$E1000,2,0)</f>
        <v/>
      </c>
      <c r="G66" s="4">
        <f>VLOOKUP($E66,'YARN CODES'!$A$2:$E1000,3,0)</f>
        <v/>
      </c>
      <c r="H66" s="4">
        <f>VLOOKUP($E66,'YARN CODES'!$A$2:$E1000,4,0)</f>
        <v/>
      </c>
      <c r="I66" s="4">
        <f>VLOOKUP($E66,'YARN CODES'!$A$2:$E1000,5,0)</f>
        <v/>
      </c>
      <c r="J66" s="5" t="n">
        <v>0</v>
      </c>
    </row>
    <row r="67" ht="15.75" customHeight="1" s="87">
      <c r="A67" s="2" t="n">
        <v>44496</v>
      </c>
      <c r="B67" s="2" t="n"/>
      <c r="C67" s="88">
        <f>IFERROR(IF(E67="","","ST"&amp;LEFT(E67,2)&amp;COUNTIF(E$2:E67,"&lt;&gt;")),"")</f>
        <v/>
      </c>
      <c r="D67" s="11" t="inlineStr">
        <is>
          <t>WEFT STOCK</t>
        </is>
      </c>
      <c r="E67" s="9" t="inlineStr">
        <is>
          <t>WE331</t>
        </is>
      </c>
      <c r="F67" s="4">
        <f>VLOOKUP($E67,'YARN CODES'!$A$2:$E1000,2,0)</f>
        <v/>
      </c>
      <c r="G67" s="4">
        <f>VLOOKUP($E67,'YARN CODES'!$A$2:$E1000,3,0)</f>
        <v/>
      </c>
      <c r="H67" s="4">
        <f>VLOOKUP($E67,'YARN CODES'!$A$2:$E1000,4,0)</f>
        <v/>
      </c>
      <c r="I67" s="4">
        <f>VLOOKUP($E67,'YARN CODES'!$A$2:$E1000,5,0)</f>
        <v/>
      </c>
      <c r="J67" s="5" t="n">
        <v>0</v>
      </c>
    </row>
    <row r="68" ht="15.75" customHeight="1" s="87">
      <c r="A68" s="2" t="n">
        <v>44496</v>
      </c>
      <c r="B68" s="2" t="n"/>
      <c r="C68" s="88">
        <f>IFERROR(IF(E68="","","ST"&amp;LEFT(E68,2)&amp;COUNTIF(E$2:E68,"&lt;&gt;")),"")</f>
        <v/>
      </c>
      <c r="D68" s="11" t="inlineStr">
        <is>
          <t>WEFT STOCK</t>
        </is>
      </c>
      <c r="E68" s="9" t="inlineStr">
        <is>
          <t>[Person_2]</t>
        </is>
      </c>
      <c r="F68" s="4">
        <f>VLOOKUP($E68,'YARN CODES'!$A$2:$E1000,2,0)</f>
        <v/>
      </c>
      <c r="G68" s="4">
        <f>VLOOKUP($E68,'YARN CODES'!$A$2:$E1000,3,0)</f>
        <v/>
      </c>
      <c r="H68" s="4">
        <f>VLOOKUP($E68,'YARN CODES'!$A$2:$E1000,4,0)</f>
        <v/>
      </c>
      <c r="I68" s="4">
        <f>VLOOKUP($E68,'YARN CODES'!$A$2:$E1000,5,0)</f>
        <v/>
      </c>
      <c r="J68" s="5" t="n">
        <v>0</v>
      </c>
    </row>
    <row r="69" ht="15.75" customHeight="1" s="87">
      <c r="A69" s="2" t="n">
        <v>44496</v>
      </c>
      <c r="B69" s="2" t="n"/>
      <c r="C69" s="88">
        <f>IFERROR(IF(E69="","","ST"&amp;LEFT(E69,2)&amp;COUNTIF(E$2:E69,"&lt;&gt;")),"")</f>
        <v/>
      </c>
      <c r="D69" s="11" t="inlineStr">
        <is>
          <t>WEFT STOCK</t>
        </is>
      </c>
      <c r="E69" s="9" t="inlineStr">
        <is>
          <t>WE68</t>
        </is>
      </c>
      <c r="F69" s="4">
        <f>VLOOKUP($E69,'YARN CODES'!$A$2:$E1000,2,0)</f>
        <v/>
      </c>
      <c r="G69" s="4">
        <f>VLOOKUP($E69,'YARN CODES'!$A$2:$E1000,3,0)</f>
        <v/>
      </c>
      <c r="H69" s="4">
        <f>VLOOKUP($E69,'YARN CODES'!$A$2:$E1000,4,0)</f>
        <v/>
      </c>
      <c r="I69" s="4">
        <f>VLOOKUP($E69,'YARN CODES'!$A$2:$E1000,5,0)</f>
        <v/>
      </c>
      <c r="J69" s="5" t="n">
        <v>210.9</v>
      </c>
    </row>
    <row r="70" ht="15.75" customHeight="1" s="87">
      <c r="A70" s="2" t="n">
        <v>44496</v>
      </c>
      <c r="B70" s="2" t="n"/>
      <c r="C70" s="88">
        <f>IFERROR(IF(E70="","","ST"&amp;LEFT(E70,2)&amp;COUNTIF(E$2:E70,"&lt;&gt;")),"")</f>
        <v/>
      </c>
      <c r="D70" s="11" t="inlineStr">
        <is>
          <t>WEFT STOCK</t>
        </is>
      </c>
      <c r="E70" s="9" t="inlineStr">
        <is>
          <t>WE69</t>
        </is>
      </c>
      <c r="F70" s="4">
        <f>VLOOKUP($E70,'YARN CODES'!$A$2:$E1000,2,0)</f>
        <v/>
      </c>
      <c r="G70" s="4">
        <f>VLOOKUP($E70,'YARN CODES'!$A$2:$E1000,3,0)</f>
        <v/>
      </c>
      <c r="H70" s="4">
        <f>VLOOKUP($E70,'YARN CODES'!$A$2:$E1000,4,0)</f>
        <v/>
      </c>
      <c r="I70" s="4">
        <f>VLOOKUP($E70,'YARN CODES'!$A$2:$E1000,5,0)</f>
        <v/>
      </c>
      <c r="J70" s="5" t="n">
        <v>0</v>
      </c>
    </row>
    <row r="71" ht="15.75" customHeight="1" s="87">
      <c r="A71" s="2" t="n">
        <v>44496</v>
      </c>
      <c r="B71" s="2" t="n"/>
      <c r="C71" s="88">
        <f>IFERROR(IF(E71="","","ST"&amp;LEFT(E71,2)&amp;COUNTIF(E$2:E71,"&lt;&gt;")),"")</f>
        <v/>
      </c>
      <c r="D71" s="11" t="inlineStr">
        <is>
          <t>WEFT STOCK</t>
        </is>
      </c>
      <c r="E71" s="9" t="inlineStr">
        <is>
          <t>WE70</t>
        </is>
      </c>
      <c r="F71" s="4">
        <f>VLOOKUP($E71,'YARN CODES'!$A$2:$E1000,2,0)</f>
        <v/>
      </c>
      <c r="G71" s="4">
        <f>VLOOKUP($E71,'YARN CODES'!$A$2:$E1000,3,0)</f>
        <v/>
      </c>
      <c r="H71" s="4">
        <f>VLOOKUP($E71,'YARN CODES'!$A$2:$E1000,4,0)</f>
        <v/>
      </c>
      <c r="I71" s="4">
        <f>VLOOKUP($E71,'YARN CODES'!$A$2:$E1000,5,0)</f>
        <v/>
      </c>
      <c r="J71" s="5" t="n">
        <v>0</v>
      </c>
    </row>
    <row r="72" ht="15.75" customHeight="1" s="87">
      <c r="A72" s="2" t="n">
        <v>44496</v>
      </c>
      <c r="B72" s="2" t="n"/>
      <c r="C72" s="88">
        <f>IFERROR(IF(E72="","","ST"&amp;LEFT(E72,2)&amp;COUNTIF(E$2:E72,"&lt;&gt;")),"")</f>
        <v/>
      </c>
      <c r="D72" s="11" t="inlineStr">
        <is>
          <t>WEFT STOCK</t>
        </is>
      </c>
      <c r="E72" s="9" t="inlineStr">
        <is>
          <t>WE71</t>
        </is>
      </c>
      <c r="F72" s="4">
        <f>VLOOKUP($E72,'YARN CODES'!$A$2:$E1000,2,0)</f>
        <v/>
      </c>
      <c r="G72" s="4">
        <f>VLOOKUP($E72,'YARN CODES'!$A$2:$E1000,3,0)</f>
        <v/>
      </c>
      <c r="H72" s="4">
        <f>VLOOKUP($E72,'YARN CODES'!$A$2:$E1000,4,0)</f>
        <v/>
      </c>
      <c r="I72" s="4">
        <f>VLOOKUP($E72,'YARN CODES'!$A$2:$E1000,5,0)</f>
        <v/>
      </c>
      <c r="J72" s="5" t="n">
        <v>25</v>
      </c>
    </row>
    <row r="73" ht="15.75" customHeight="1" s="87">
      <c r="A73" s="2" t="n">
        <v>44496</v>
      </c>
      <c r="B73" s="2" t="n"/>
      <c r="C73" s="88">
        <f>IFERROR(IF(E73="","","ST"&amp;LEFT(E73,2)&amp;COUNTIF(E$2:E73,"&lt;&gt;")),"")</f>
        <v/>
      </c>
      <c r="D73" s="11" t="inlineStr">
        <is>
          <t>WEFT STOCK</t>
        </is>
      </c>
      <c r="E73" s="9" t="inlineStr">
        <is>
          <t>WE72</t>
        </is>
      </c>
      <c r="F73" s="4">
        <f>VLOOKUP($E73,'YARN CODES'!$A$2:$E1000,2,0)</f>
        <v/>
      </c>
      <c r="G73" s="4">
        <f>VLOOKUP($E73,'YARN CODES'!$A$2:$E1000,3,0)</f>
        <v/>
      </c>
      <c r="H73" s="4">
        <f>VLOOKUP($E73,'YARN CODES'!$A$2:$E1000,4,0)</f>
        <v/>
      </c>
      <c r="I73" s="4">
        <f>VLOOKUP($E73,'YARN CODES'!$A$2:$E1000,5,0)</f>
        <v/>
      </c>
      <c r="J73" s="5" t="n">
        <v>159.5</v>
      </c>
    </row>
    <row r="74" ht="15.75" customHeight="1" s="87">
      <c r="A74" s="2" t="n">
        <v>44496</v>
      </c>
      <c r="B74" s="2" t="n"/>
      <c r="C74" s="88">
        <f>IFERROR(IF(E74="","","ST"&amp;LEFT(E74,2)&amp;COUNTIF(E$2:E74,"&lt;&gt;")),"")</f>
        <v/>
      </c>
      <c r="D74" s="11" t="inlineStr">
        <is>
          <t>WEFT STOCK</t>
        </is>
      </c>
      <c r="E74" s="9" t="inlineStr">
        <is>
          <t>WE73</t>
        </is>
      </c>
      <c r="F74" s="4">
        <f>VLOOKUP($E74,'YARN CODES'!$A$2:$E1000,2,0)</f>
        <v/>
      </c>
      <c r="G74" s="4">
        <f>VLOOKUP($E74,'YARN CODES'!$A$2:$E1000,3,0)</f>
        <v/>
      </c>
      <c r="H74" s="4">
        <f>VLOOKUP($E74,'YARN CODES'!$A$2:$E1000,4,0)</f>
        <v/>
      </c>
      <c r="I74" s="4">
        <f>VLOOKUP($E74,'YARN CODES'!$A$2:$E1000,5,0)</f>
        <v/>
      </c>
      <c r="J74" s="5" t="n">
        <v>0</v>
      </c>
    </row>
    <row r="75" ht="15.75" customHeight="1" s="87">
      <c r="A75" s="2" t="n">
        <v>44496</v>
      </c>
      <c r="B75" s="2" t="n"/>
      <c r="C75" s="88">
        <f>IFERROR(IF(E75="","","ST"&amp;LEFT(E75,2)&amp;COUNTIF(E$2:E75,"&lt;&gt;")),"")</f>
        <v/>
      </c>
      <c r="D75" s="11" t="inlineStr">
        <is>
          <t>WEFT STOCK</t>
        </is>
      </c>
      <c r="E75" s="9" t="inlineStr">
        <is>
          <t>WE74</t>
        </is>
      </c>
      <c r="F75" s="4">
        <f>VLOOKUP($E75,'YARN CODES'!$A$2:$E1000,2,0)</f>
        <v/>
      </c>
      <c r="G75" s="4">
        <f>VLOOKUP($E75,'YARN CODES'!$A$2:$E1000,3,0)</f>
        <v/>
      </c>
      <c r="H75" s="4">
        <f>VLOOKUP($E75,'YARN CODES'!$A$2:$E1000,4,0)</f>
        <v/>
      </c>
      <c r="I75" s="4">
        <f>VLOOKUP($E75,'YARN CODES'!$A$2:$E1000,5,0)</f>
        <v/>
      </c>
      <c r="J75" s="5" t="n">
        <v>29.2</v>
      </c>
    </row>
    <row r="76" ht="15.75" customHeight="1" s="87">
      <c r="A76" s="2" t="n">
        <v>44496</v>
      </c>
      <c r="B76" s="2" t="n"/>
      <c r="C76" s="88">
        <f>IFERROR(IF(E76="","","ST"&amp;LEFT(E76,2)&amp;COUNTIF(E$2:E76,"&lt;&gt;")),"")</f>
        <v/>
      </c>
      <c r="D76" s="11" t="inlineStr">
        <is>
          <t>WEFT STOCK</t>
        </is>
      </c>
      <c r="E76" s="9" t="inlineStr">
        <is>
          <t>WE75</t>
        </is>
      </c>
      <c r="F76" s="4">
        <f>VLOOKUP($E76,'YARN CODES'!$A$2:$E1000,2,0)</f>
        <v/>
      </c>
      <c r="G76" s="4">
        <f>VLOOKUP($E76,'YARN CODES'!$A$2:$E1000,3,0)</f>
        <v/>
      </c>
      <c r="H76" s="4">
        <f>VLOOKUP($E76,'YARN CODES'!$A$2:$E1000,4,0)</f>
        <v/>
      </c>
      <c r="I76" s="4">
        <f>VLOOKUP($E76,'YARN CODES'!$A$2:$E1000,5,0)</f>
        <v/>
      </c>
      <c r="J76" s="5" t="n">
        <v>29.2</v>
      </c>
    </row>
    <row r="77" ht="15.75" customHeight="1" s="87">
      <c r="A77" s="2" t="n">
        <v>44496</v>
      </c>
      <c r="B77" s="2" t="n"/>
      <c r="C77" s="88">
        <f>IFERROR(IF(E77="","","ST"&amp;LEFT(E77,2)&amp;COUNTIF(E$2:E77,"&lt;&gt;")),"")</f>
        <v/>
      </c>
      <c r="D77" s="11" t="inlineStr">
        <is>
          <t>WEFT STOCK</t>
        </is>
      </c>
      <c r="E77" s="9" t="inlineStr">
        <is>
          <t>WE76</t>
        </is>
      </c>
      <c r="F77" s="4">
        <f>VLOOKUP($E77,'YARN CODES'!$A$2:$E1000,2,0)</f>
        <v/>
      </c>
      <c r="G77" s="4">
        <f>VLOOKUP($E77,'YARN CODES'!$A$2:$E1000,3,0)</f>
        <v/>
      </c>
      <c r="H77" s="4">
        <f>VLOOKUP($E77,'YARN CODES'!$A$2:$E1000,4,0)</f>
        <v/>
      </c>
      <c r="I77" s="4">
        <f>VLOOKUP($E77,'YARN CODES'!$A$2:$E1000,5,0)</f>
        <v/>
      </c>
      <c r="J77" s="5" t="n">
        <v>41</v>
      </c>
    </row>
    <row r="78" ht="15.75" customHeight="1" s="87">
      <c r="A78" s="2" t="n">
        <v>44496</v>
      </c>
      <c r="B78" s="2" t="n"/>
      <c r="C78" s="88">
        <f>IFERROR(IF(E78="","","ST"&amp;LEFT(E78,2)&amp;COUNTIF(E$2:E78,"&lt;&gt;")),"")</f>
        <v/>
      </c>
      <c r="D78" s="11" t="inlineStr">
        <is>
          <t>WEFT STOCK</t>
        </is>
      </c>
      <c r="E78" s="9" t="inlineStr">
        <is>
          <t>WE77</t>
        </is>
      </c>
      <c r="F78" s="4">
        <f>VLOOKUP($E78,'YARN CODES'!$A$2:$E1000,2,0)</f>
        <v/>
      </c>
      <c r="G78" s="4">
        <f>VLOOKUP($E78,'YARN CODES'!$A$2:$E1000,3,0)</f>
        <v/>
      </c>
      <c r="H78" s="4">
        <f>VLOOKUP($E78,'YARN CODES'!$A$2:$E1000,4,0)</f>
        <v/>
      </c>
      <c r="I78" s="4">
        <f>VLOOKUP($E78,'YARN CODES'!$A$2:$E1000,5,0)</f>
        <v/>
      </c>
      <c r="J78" s="5" t="n">
        <v>18.1</v>
      </c>
    </row>
    <row r="79" ht="15.75" customHeight="1" s="87">
      <c r="A79" s="2" t="n">
        <v>44496</v>
      </c>
      <c r="B79" s="2" t="n"/>
      <c r="C79" s="88">
        <f>IFERROR(IF(E79="","","ST"&amp;LEFT(E79,2)&amp;COUNTIF(E$2:E79,"&lt;&gt;")),"")</f>
        <v/>
      </c>
      <c r="D79" s="11" t="inlineStr">
        <is>
          <t>WEFT STOCK</t>
        </is>
      </c>
      <c r="E79" s="9" t="inlineStr">
        <is>
          <t>WE78</t>
        </is>
      </c>
      <c r="F79" s="4">
        <f>VLOOKUP($E79,'YARN CODES'!$A$2:$E1000,2,0)</f>
        <v/>
      </c>
      <c r="G79" s="4">
        <f>VLOOKUP($E79,'YARN CODES'!$A$2:$E1000,3,0)</f>
        <v/>
      </c>
      <c r="H79" s="4">
        <f>VLOOKUP($E79,'YARN CODES'!$A$2:$E1000,4,0)</f>
        <v/>
      </c>
      <c r="I79" s="4">
        <f>VLOOKUP($E79,'YARN CODES'!$A$2:$E1000,5,0)</f>
        <v/>
      </c>
      <c r="J79" s="5" t="n">
        <v>100.4</v>
      </c>
    </row>
    <row r="80" ht="15.75" customHeight="1" s="87">
      <c r="A80" s="2" t="n">
        <v>44496</v>
      </c>
      <c r="B80" s="2" t="n"/>
      <c r="C80" s="88">
        <f>IFERROR(IF(E80="","","ST"&amp;LEFT(E80,2)&amp;COUNTIF(E$2:E80,"&lt;&gt;")),"")</f>
        <v/>
      </c>
      <c r="D80" s="11" t="inlineStr">
        <is>
          <t>WEFT STOCK</t>
        </is>
      </c>
      <c r="E80" s="9" t="inlineStr">
        <is>
          <t>WE79</t>
        </is>
      </c>
      <c r="F80" s="4">
        <f>VLOOKUP($E80,'YARN CODES'!$A$2:$E1000,2,0)</f>
        <v/>
      </c>
      <c r="G80" s="4">
        <f>VLOOKUP($E80,'YARN CODES'!$A$2:$E1000,3,0)</f>
        <v/>
      </c>
      <c r="H80" s="4">
        <f>VLOOKUP($E80,'YARN CODES'!$A$2:$E1000,4,0)</f>
        <v/>
      </c>
      <c r="I80" s="4">
        <f>VLOOKUP($E80,'YARN CODES'!$A$2:$E1000,5,0)</f>
        <v/>
      </c>
      <c r="J80" s="5" t="n">
        <v>0</v>
      </c>
    </row>
    <row r="81" ht="15.75" customHeight="1" s="87">
      <c r="A81" s="2" t="n">
        <v>44496</v>
      </c>
      <c r="B81" s="2" t="n"/>
      <c r="C81" s="88">
        <f>IFERROR(IF(E81="","","ST"&amp;LEFT(E81,2)&amp;COUNTIF(E$2:E81,"&lt;&gt;")),"")</f>
        <v/>
      </c>
      <c r="D81" s="11" t="inlineStr">
        <is>
          <t>WEFT STOCK</t>
        </is>
      </c>
      <c r="E81" s="9" t="inlineStr">
        <is>
          <t>WE80</t>
        </is>
      </c>
      <c r="F81" s="4">
        <f>VLOOKUP($E81,'YARN CODES'!$A$2:$E1000,2,0)</f>
        <v/>
      </c>
      <c r="G81" s="4">
        <f>VLOOKUP($E81,'YARN CODES'!$A$2:$E1000,3,0)</f>
        <v/>
      </c>
      <c r="H81" s="4">
        <f>VLOOKUP($E81,'YARN CODES'!$A$2:$E1000,4,0)</f>
        <v/>
      </c>
      <c r="I81" s="4">
        <f>VLOOKUP($E81,'YARN CODES'!$A$2:$E1000,5,0)</f>
        <v/>
      </c>
      <c r="J81" s="5" t="n">
        <v>0</v>
      </c>
    </row>
    <row r="82" ht="15.75" customHeight="1" s="87">
      <c r="A82" s="2" t="n">
        <v>44496</v>
      </c>
      <c r="B82" s="2" t="n"/>
      <c r="C82" s="88">
        <f>IFERROR(IF(E82="","","ST"&amp;LEFT(E82,2)&amp;COUNTIF(E$2:E82,"&lt;&gt;")),"")</f>
        <v/>
      </c>
      <c r="D82" s="11" t="inlineStr">
        <is>
          <t>WEFT STOCK</t>
        </is>
      </c>
      <c r="E82" s="9" t="inlineStr">
        <is>
          <t>WE81</t>
        </is>
      </c>
      <c r="F82" s="4">
        <f>VLOOKUP($E82,'YARN CODES'!$A$2:$E1000,2,0)</f>
        <v/>
      </c>
      <c r="G82" s="4">
        <f>VLOOKUP($E82,'YARN CODES'!$A$2:$E1000,3,0)</f>
        <v/>
      </c>
      <c r="H82" s="4">
        <f>VLOOKUP($E82,'YARN CODES'!$A$2:$E1000,4,0)</f>
        <v/>
      </c>
      <c r="I82" s="4">
        <f>VLOOKUP($E82,'YARN CODES'!$A$2:$E1000,5,0)</f>
        <v/>
      </c>
      <c r="J82" s="5" t="n">
        <v>76.09999999999999</v>
      </c>
    </row>
    <row r="83" ht="15.75" customHeight="1" s="87">
      <c r="A83" s="2" t="n">
        <v>44496</v>
      </c>
      <c r="B83" s="2" t="n"/>
      <c r="C83" s="88">
        <f>IFERROR(IF(E83="","","ST"&amp;LEFT(E83,2)&amp;COUNTIF(E$2:E83,"&lt;&gt;")),"")</f>
        <v/>
      </c>
      <c r="D83" s="11" t="inlineStr">
        <is>
          <t>WEFT STOCK</t>
        </is>
      </c>
      <c r="E83" s="9" t="inlineStr">
        <is>
          <t>WE82</t>
        </is>
      </c>
      <c r="F83" s="4">
        <f>VLOOKUP($E83,'YARN CODES'!$A$2:$E1000,2,0)</f>
        <v/>
      </c>
      <c r="G83" s="4">
        <f>VLOOKUP($E83,'YARN CODES'!$A$2:$E1000,3,0)</f>
        <v/>
      </c>
      <c r="H83" s="4">
        <f>VLOOKUP($E83,'YARN CODES'!$A$2:$E1000,4,0)</f>
        <v/>
      </c>
      <c r="I83" s="4">
        <f>VLOOKUP($E83,'YARN CODES'!$A$2:$E1000,5,0)</f>
        <v/>
      </c>
      <c r="J83" s="5" t="n">
        <v>16.2</v>
      </c>
    </row>
    <row r="84" ht="15.75" customHeight="1" s="87">
      <c r="A84" s="2" t="n">
        <v>44496</v>
      </c>
      <c r="B84" s="2" t="n"/>
      <c r="C84" s="88">
        <f>IFERROR(IF(E84="","","ST"&amp;LEFT(E84,2)&amp;COUNTIF(E$2:E84,"&lt;&gt;")),"")</f>
        <v/>
      </c>
      <c r="D84" s="11" t="inlineStr">
        <is>
          <t>WEFT STOCK</t>
        </is>
      </c>
      <c r="E84" s="9" t="inlineStr">
        <is>
          <t>WE83</t>
        </is>
      </c>
      <c r="F84" s="4">
        <f>VLOOKUP($E84,'YARN CODES'!$A$2:$E1000,2,0)</f>
        <v/>
      </c>
      <c r="G84" s="4">
        <f>VLOOKUP($E84,'YARN CODES'!$A$2:$E1000,3,0)</f>
        <v/>
      </c>
      <c r="H84" s="4">
        <f>VLOOKUP($E84,'YARN CODES'!$A$2:$E1000,4,0)</f>
        <v/>
      </c>
      <c r="I84" s="4">
        <f>VLOOKUP($E84,'YARN CODES'!$A$2:$E1000,5,0)</f>
        <v/>
      </c>
      <c r="J84" s="5" t="n">
        <v>23</v>
      </c>
    </row>
    <row r="85" ht="15.75" customHeight="1" s="87">
      <c r="A85" s="2" t="n">
        <v>44496</v>
      </c>
      <c r="B85" s="2" t="n"/>
      <c r="C85" s="88">
        <f>IFERROR(IF(E85="","","ST"&amp;LEFT(E85,2)&amp;COUNTIF(E$2:E85,"&lt;&gt;")),"")</f>
        <v/>
      </c>
      <c r="D85" s="11" t="inlineStr">
        <is>
          <t>WEFT STOCK</t>
        </is>
      </c>
      <c r="E85" s="9" t="inlineStr">
        <is>
          <t>WE84</t>
        </is>
      </c>
      <c r="F85" s="4">
        <f>VLOOKUP($E85,'YARN CODES'!$A$2:$E1000,2,0)</f>
        <v/>
      </c>
      <c r="G85" s="4">
        <f>VLOOKUP($E85,'YARN CODES'!$A$2:$E1000,3,0)</f>
        <v/>
      </c>
      <c r="H85" s="4">
        <f>VLOOKUP($E85,'YARN CODES'!$A$2:$E1000,4,0)</f>
        <v/>
      </c>
      <c r="I85" s="4">
        <f>VLOOKUP($E85,'YARN CODES'!$A$2:$E1000,5,0)</f>
        <v/>
      </c>
      <c r="J85" s="5" t="n">
        <v>8.300000000000001</v>
      </c>
    </row>
    <row r="86" ht="15.75" customHeight="1" s="87">
      <c r="A86" s="2" t="n">
        <v>44496</v>
      </c>
      <c r="B86" s="2" t="n"/>
      <c r="C86" s="88">
        <f>IFERROR(IF(E86="","","ST"&amp;LEFT(E86,2)&amp;COUNTIF(E$2:E86,"&lt;&gt;")),"")</f>
        <v/>
      </c>
      <c r="D86" s="11" t="inlineStr">
        <is>
          <t>WEFT STOCK</t>
        </is>
      </c>
      <c r="E86" s="9" t="inlineStr">
        <is>
          <t>WE85</t>
        </is>
      </c>
      <c r="F86" s="4">
        <f>VLOOKUP($E86,'YARN CODES'!$A$2:$E1000,2,0)</f>
        <v/>
      </c>
      <c r="G86" s="4">
        <f>VLOOKUP($E86,'YARN CODES'!$A$2:$E1000,3,0)</f>
        <v/>
      </c>
      <c r="H86" s="4">
        <f>VLOOKUP($E86,'YARN CODES'!$A$2:$E1000,4,0)</f>
        <v/>
      </c>
      <c r="I86" s="4">
        <f>VLOOKUP($E86,'YARN CODES'!$A$2:$E1000,5,0)</f>
        <v/>
      </c>
      <c r="J86" s="5" t="n">
        <v>83.09999999999999</v>
      </c>
    </row>
    <row r="87" ht="15.75" customHeight="1" s="87">
      <c r="A87" s="2" t="n">
        <v>44496</v>
      </c>
      <c r="B87" s="2" t="n"/>
      <c r="C87" s="88">
        <f>IFERROR(IF(E87="","","ST"&amp;LEFT(E87,2)&amp;COUNTIF(E$2:E87,"&lt;&gt;")),"")</f>
        <v/>
      </c>
      <c r="D87" s="11" t="inlineStr">
        <is>
          <t>WEFT STOCK</t>
        </is>
      </c>
      <c r="E87" s="9" t="inlineStr">
        <is>
          <t>WE86</t>
        </is>
      </c>
      <c r="F87" s="4">
        <f>VLOOKUP($E87,'YARN CODES'!$A$2:$E1000,2,0)</f>
        <v/>
      </c>
      <c r="G87" s="4">
        <f>VLOOKUP($E87,'YARN CODES'!$A$2:$E1000,3,0)</f>
        <v/>
      </c>
      <c r="H87" s="4">
        <f>VLOOKUP($E87,'YARN CODES'!$A$2:$E1000,4,0)</f>
        <v/>
      </c>
      <c r="I87" s="4">
        <f>VLOOKUP($E87,'YARN CODES'!$A$2:$E1000,5,0)</f>
        <v/>
      </c>
      <c r="J87" s="5" t="n">
        <v>0</v>
      </c>
    </row>
    <row r="88" ht="15.75" customHeight="1" s="87">
      <c r="A88" s="2" t="n">
        <v>44496</v>
      </c>
      <c r="B88" s="2" t="n"/>
      <c r="C88" s="88">
        <f>IFERROR(IF(E88="","","ST"&amp;LEFT(E88,2)&amp;COUNTIF(E$2:E88,"&lt;&gt;")),"")</f>
        <v/>
      </c>
      <c r="D88" s="11" t="inlineStr">
        <is>
          <t>WEFT STOCK</t>
        </is>
      </c>
      <c r="E88" s="9" t="inlineStr">
        <is>
          <t>WE87</t>
        </is>
      </c>
      <c r="F88" s="4">
        <f>VLOOKUP($E88,'YARN CODES'!$A$2:$E1000,2,0)</f>
        <v/>
      </c>
      <c r="G88" s="4">
        <f>VLOOKUP($E88,'YARN CODES'!$A$2:$E1000,3,0)</f>
        <v/>
      </c>
      <c r="H88" s="4">
        <f>VLOOKUP($E88,'YARN CODES'!$A$2:$E1000,4,0)</f>
        <v/>
      </c>
      <c r="I88" s="4">
        <f>VLOOKUP($E88,'YARN CODES'!$A$2:$E1000,5,0)</f>
        <v/>
      </c>
      <c r="J88" s="5" t="n">
        <v>17.3</v>
      </c>
    </row>
    <row r="89" ht="15.75" customHeight="1" s="87">
      <c r="A89" s="2" t="n">
        <v>44496</v>
      </c>
      <c r="B89" s="2" t="n"/>
      <c r="C89" s="88">
        <f>IFERROR(IF(E89="","","ST"&amp;LEFT(E89,2)&amp;COUNTIF(E$2:E89,"&lt;&gt;")),"")</f>
        <v/>
      </c>
      <c r="D89" s="11" t="inlineStr">
        <is>
          <t>WEFT STOCK</t>
        </is>
      </c>
      <c r="E89" s="9" t="inlineStr">
        <is>
          <t>WE88</t>
        </is>
      </c>
      <c r="F89" s="4">
        <f>VLOOKUP($E89,'YARN CODES'!$A$2:$E1000,2,0)</f>
        <v/>
      </c>
      <c r="G89" s="4">
        <f>VLOOKUP($E89,'YARN CODES'!$A$2:$E1000,3,0)</f>
        <v/>
      </c>
      <c r="H89" s="4">
        <f>VLOOKUP($E89,'YARN CODES'!$A$2:$E1000,4,0)</f>
        <v/>
      </c>
      <c r="I89" s="4">
        <f>VLOOKUP($E89,'YARN CODES'!$A$2:$E1000,5,0)</f>
        <v/>
      </c>
      <c r="J89" s="5" t="n">
        <v>42</v>
      </c>
    </row>
    <row r="90" ht="15.75" customHeight="1" s="87">
      <c r="A90" s="2" t="n">
        <v>44496</v>
      </c>
      <c r="B90" s="2" t="n"/>
      <c r="C90" s="88">
        <f>IFERROR(IF(E90="","","ST"&amp;LEFT(E90,2)&amp;COUNTIF(E$2:E90,"&lt;&gt;")),"")</f>
        <v/>
      </c>
      <c r="D90" s="11" t="inlineStr">
        <is>
          <t>WEFT STOCK</t>
        </is>
      </c>
      <c r="E90" s="9" t="inlineStr">
        <is>
          <t>WE89</t>
        </is>
      </c>
      <c r="F90" s="4">
        <f>VLOOKUP($E90,'YARN CODES'!$A$2:$E1000,2,0)</f>
        <v/>
      </c>
      <c r="G90" s="4">
        <f>VLOOKUP($E90,'YARN CODES'!$A$2:$E1000,3,0)</f>
        <v/>
      </c>
      <c r="H90" s="4">
        <f>VLOOKUP($E90,'YARN CODES'!$A$2:$E1000,4,0)</f>
        <v/>
      </c>
      <c r="I90" s="4">
        <f>VLOOKUP($E90,'YARN CODES'!$A$2:$E1000,5,0)</f>
        <v/>
      </c>
      <c r="J90" s="5" t="n">
        <v>28.2</v>
      </c>
    </row>
    <row r="91" ht="15.75" customHeight="1" s="87">
      <c r="A91" s="2" t="n">
        <v>44496</v>
      </c>
      <c r="B91" s="2" t="n"/>
      <c r="C91" s="88">
        <f>IFERROR(IF(E91="","","ST"&amp;LEFT(E91,2)&amp;COUNTIF(E$2:E91,"&lt;&gt;")),"")</f>
        <v/>
      </c>
      <c r="D91" s="11" t="inlineStr">
        <is>
          <t>WEFT STOCK</t>
        </is>
      </c>
      <c r="E91" s="9" t="inlineStr">
        <is>
          <t>WE90</t>
        </is>
      </c>
      <c r="F91" s="4">
        <f>VLOOKUP($E91,'YARN CODES'!$A$2:$E1000,2,0)</f>
        <v/>
      </c>
      <c r="G91" s="4">
        <f>VLOOKUP($E91,'YARN CODES'!$A$2:$E1000,3,0)</f>
        <v/>
      </c>
      <c r="H91" s="4">
        <f>VLOOKUP($E91,'YARN CODES'!$A$2:$E1000,4,0)</f>
        <v/>
      </c>
      <c r="I91" s="4">
        <f>VLOOKUP($E91,'YARN CODES'!$A$2:$E1000,5,0)</f>
        <v/>
      </c>
      <c r="J91" s="5" t="n">
        <v>13.12</v>
      </c>
    </row>
    <row r="92" ht="15.75" customHeight="1" s="87">
      <c r="A92" s="2" t="n">
        <v>44496</v>
      </c>
      <c r="B92" s="2" t="n"/>
      <c r="C92" s="88">
        <f>IFERROR(IF(E92="","","ST"&amp;LEFT(E92,2)&amp;COUNTIF(E$2:E92,"&lt;&gt;")),"")</f>
        <v/>
      </c>
      <c r="D92" s="11" t="inlineStr">
        <is>
          <t>WEFT STOCK</t>
        </is>
      </c>
      <c r="E92" s="9" t="inlineStr">
        <is>
          <t>WE91</t>
        </is>
      </c>
      <c r="F92" s="4">
        <f>VLOOKUP($E92,'YARN CODES'!$A$2:$E1000,2,0)</f>
        <v/>
      </c>
      <c r="G92" s="4">
        <f>VLOOKUP($E92,'YARN CODES'!$A$2:$E1000,3,0)</f>
        <v/>
      </c>
      <c r="H92" s="4">
        <f>VLOOKUP($E92,'YARN CODES'!$A$2:$E1000,4,0)</f>
        <v/>
      </c>
      <c r="I92" s="4">
        <f>VLOOKUP($E92,'YARN CODES'!$A$2:$E1000,5,0)</f>
        <v/>
      </c>
      <c r="J92" s="5" t="n">
        <v>77.7</v>
      </c>
    </row>
    <row r="93" ht="15.75" customHeight="1" s="87">
      <c r="A93" s="2" t="n">
        <v>44496</v>
      </c>
      <c r="B93" s="2" t="n"/>
      <c r="C93" s="88">
        <f>IFERROR(IF(E93="","","ST"&amp;LEFT(E93,2)&amp;COUNTIF(E$2:E93,"&lt;&gt;")),"")</f>
        <v/>
      </c>
      <c r="D93" s="11" t="inlineStr">
        <is>
          <t>WEFT STOCK</t>
        </is>
      </c>
      <c r="E93" s="9" t="inlineStr">
        <is>
          <t>WE92</t>
        </is>
      </c>
      <c r="F93" s="4">
        <f>VLOOKUP($E93,'YARN CODES'!$A$2:$E1000,2,0)</f>
        <v/>
      </c>
      <c r="G93" s="4">
        <f>VLOOKUP($E93,'YARN CODES'!$A$2:$E1000,3,0)</f>
        <v/>
      </c>
      <c r="H93" s="4">
        <f>VLOOKUP($E93,'YARN CODES'!$A$2:$E1000,4,0)</f>
        <v/>
      </c>
      <c r="I93" s="4">
        <f>VLOOKUP($E93,'YARN CODES'!$A$2:$E1000,5,0)</f>
        <v/>
      </c>
      <c r="J93" s="5" t="n">
        <v>48</v>
      </c>
    </row>
    <row r="94" ht="15.75" customHeight="1" s="87">
      <c r="A94" s="2" t="n">
        <v>44496</v>
      </c>
      <c r="B94" s="2" t="n"/>
      <c r="C94" s="88">
        <f>IFERROR(IF(E94="","","ST"&amp;LEFT(E94,2)&amp;COUNTIF(E$2:E94,"&lt;&gt;")),"")</f>
        <v/>
      </c>
      <c r="D94" s="11" t="inlineStr">
        <is>
          <t>WEFT STOCK</t>
        </is>
      </c>
      <c r="E94" s="9" t="inlineStr">
        <is>
          <t>WE93</t>
        </is>
      </c>
      <c r="F94" s="4">
        <f>VLOOKUP($E94,'YARN CODES'!$A$2:$E1000,2,0)</f>
        <v/>
      </c>
      <c r="G94" s="4">
        <f>VLOOKUP($E94,'YARN CODES'!$A$2:$E1000,3,0)</f>
        <v/>
      </c>
      <c r="H94" s="4">
        <f>VLOOKUP($E94,'YARN CODES'!$A$2:$E1000,4,0)</f>
        <v/>
      </c>
      <c r="I94" s="4">
        <f>VLOOKUP($E94,'YARN CODES'!$A$2:$E1000,5,0)</f>
        <v/>
      </c>
      <c r="J94" s="5" t="n">
        <v>0</v>
      </c>
    </row>
    <row r="95" ht="15.75" customHeight="1" s="87">
      <c r="A95" s="2" t="n">
        <v>44496</v>
      </c>
      <c r="B95" s="2" t="n"/>
      <c r="C95" s="88">
        <f>IFERROR(IF(E95="","","ST"&amp;LEFT(E95,2)&amp;COUNTIF(E$2:E95,"&lt;&gt;")),"")</f>
        <v/>
      </c>
      <c r="D95" s="11" t="inlineStr">
        <is>
          <t>WEFT STOCK</t>
        </is>
      </c>
      <c r="E95" s="9" t="inlineStr">
        <is>
          <t>WE94</t>
        </is>
      </c>
      <c r="F95" s="4">
        <f>VLOOKUP($E95,'YARN CODES'!$A$2:$E1000,2,0)</f>
        <v/>
      </c>
      <c r="G95" s="4">
        <f>VLOOKUP($E95,'YARN CODES'!$A$2:$E1000,3,0)</f>
        <v/>
      </c>
      <c r="H95" s="4">
        <f>VLOOKUP($E95,'YARN CODES'!$A$2:$E1000,4,0)</f>
        <v/>
      </c>
      <c r="I95" s="4">
        <f>VLOOKUP($E95,'YARN CODES'!$A$2:$E1000,5,0)</f>
        <v/>
      </c>
      <c r="J95" s="5" t="n">
        <v>136.28</v>
      </c>
    </row>
    <row r="96" ht="15.75" customHeight="1" s="87">
      <c r="A96" s="2" t="n">
        <v>44496</v>
      </c>
      <c r="B96" s="2" t="n"/>
      <c r="C96" s="88">
        <f>IFERROR(IF(E96="","","ST"&amp;LEFT(E96,2)&amp;COUNTIF(E$2:E96,"&lt;&gt;")),"")</f>
        <v/>
      </c>
      <c r="D96" s="11" t="inlineStr">
        <is>
          <t>WEFT STOCK</t>
        </is>
      </c>
      <c r="E96" s="9" t="inlineStr">
        <is>
          <t>WE95</t>
        </is>
      </c>
      <c r="F96" s="4">
        <f>VLOOKUP($E96,'YARN CODES'!$A$2:$E1000,2,0)</f>
        <v/>
      </c>
      <c r="G96" s="4">
        <f>VLOOKUP($E96,'YARN CODES'!$A$2:$E1000,3,0)</f>
        <v/>
      </c>
      <c r="H96" s="4">
        <f>VLOOKUP($E96,'YARN CODES'!$A$2:$E1000,4,0)</f>
        <v/>
      </c>
      <c r="I96" s="4">
        <f>VLOOKUP($E96,'YARN CODES'!$A$2:$E1000,5,0)</f>
        <v/>
      </c>
      <c r="J96" s="5" t="n">
        <v>0</v>
      </c>
    </row>
    <row r="97" ht="15.75" customHeight="1" s="87">
      <c r="A97" s="2" t="n">
        <v>44496</v>
      </c>
      <c r="B97" s="2" t="n"/>
      <c r="C97" s="88">
        <f>IFERROR(IF(E97="","","ST"&amp;LEFT(E97,2)&amp;COUNTIF(E$2:E97,"&lt;&gt;")),"")</f>
        <v/>
      </c>
      <c r="D97" s="11" t="inlineStr">
        <is>
          <t>WEFT STOCK</t>
        </is>
      </c>
      <c r="E97" s="9" t="inlineStr">
        <is>
          <t>WE96</t>
        </is>
      </c>
      <c r="F97" s="4">
        <f>VLOOKUP($E97,'YARN CODES'!$A$2:$E1000,2,0)</f>
        <v/>
      </c>
      <c r="G97" s="4">
        <f>VLOOKUP($E97,'YARN CODES'!$A$2:$E1000,3,0)</f>
        <v/>
      </c>
      <c r="H97" s="4">
        <f>VLOOKUP($E97,'YARN CODES'!$A$2:$E1000,4,0)</f>
        <v/>
      </c>
      <c r="I97" s="4">
        <f>VLOOKUP($E97,'YARN CODES'!$A$2:$E1000,5,0)</f>
        <v/>
      </c>
      <c r="J97" s="5" t="n">
        <v>247.3</v>
      </c>
    </row>
    <row r="98" ht="15.75" customHeight="1" s="87">
      <c r="A98" s="2" t="n">
        <v>44496</v>
      </c>
      <c r="B98" s="2" t="n"/>
      <c r="C98" s="88">
        <f>IFERROR(IF(E98="","","ST"&amp;LEFT(E98,2)&amp;COUNTIF(E$2:E98,"&lt;&gt;")),"")</f>
        <v/>
      </c>
      <c r="D98" s="11" t="inlineStr">
        <is>
          <t>WEFT STOCK</t>
        </is>
      </c>
      <c r="E98" s="9" t="inlineStr">
        <is>
          <t>WE97</t>
        </is>
      </c>
      <c r="F98" s="4">
        <f>VLOOKUP($E98,'YARN CODES'!$A$2:$E1000,2,0)</f>
        <v/>
      </c>
      <c r="G98" s="4">
        <f>VLOOKUP($E98,'YARN CODES'!$A$2:$E1000,3,0)</f>
        <v/>
      </c>
      <c r="H98" s="4">
        <f>VLOOKUP($E98,'YARN CODES'!$A$2:$E1000,4,0)</f>
        <v/>
      </c>
      <c r="I98" s="4">
        <f>VLOOKUP($E98,'YARN CODES'!$A$2:$E1000,5,0)</f>
        <v/>
      </c>
      <c r="J98" s="5" t="n">
        <v>0</v>
      </c>
    </row>
    <row r="99" ht="15.75" customHeight="1" s="87">
      <c r="A99" s="2" t="n">
        <v>44496</v>
      </c>
      <c r="B99" s="2" t="n"/>
      <c r="C99" s="88">
        <f>IFERROR(IF(E99="","","ST"&amp;LEFT(E99,2)&amp;COUNTIF(E$2:E99,"&lt;&gt;")),"")</f>
        <v/>
      </c>
      <c r="D99" s="11" t="inlineStr">
        <is>
          <t>WEFT STOCK</t>
        </is>
      </c>
      <c r="E99" s="9" t="inlineStr">
        <is>
          <t>WE98</t>
        </is>
      </c>
      <c r="F99" s="4">
        <f>VLOOKUP($E99,'YARN CODES'!$A$2:$E1000,2,0)</f>
        <v/>
      </c>
      <c r="G99" s="4">
        <f>VLOOKUP($E99,'YARN CODES'!$A$2:$E1000,3,0)</f>
        <v/>
      </c>
      <c r="H99" s="4">
        <f>VLOOKUP($E99,'YARN CODES'!$A$2:$E1000,4,0)</f>
        <v/>
      </c>
      <c r="I99" s="4">
        <f>VLOOKUP($E99,'YARN CODES'!$A$2:$E1000,5,0)</f>
        <v/>
      </c>
      <c r="J99" s="5" t="n">
        <v>54</v>
      </c>
    </row>
    <row r="100" ht="15.75" customHeight="1" s="87">
      <c r="A100" s="2" t="n">
        <v>44496</v>
      </c>
      <c r="B100" s="2" t="n"/>
      <c r="C100" s="88">
        <f>IFERROR(IF(E100="","","ST"&amp;LEFT(E100,2)&amp;COUNTIF(E$2:E100,"&lt;&gt;")),"")</f>
        <v/>
      </c>
      <c r="D100" s="11" t="inlineStr">
        <is>
          <t>WEFT STOCK</t>
        </is>
      </c>
      <c r="E100" s="9" t="inlineStr">
        <is>
          <t>WE99</t>
        </is>
      </c>
      <c r="F100" s="4">
        <f>VLOOKUP($E100,'YARN CODES'!$A$2:$E1000,2,0)</f>
        <v/>
      </c>
      <c r="G100" s="4">
        <f>VLOOKUP($E100,'YARN CODES'!$A$2:$E1000,3,0)</f>
        <v/>
      </c>
      <c r="H100" s="4">
        <f>VLOOKUP($E100,'YARN CODES'!$A$2:$E1000,4,0)</f>
        <v/>
      </c>
      <c r="I100" s="4">
        <f>VLOOKUP($E100,'YARN CODES'!$A$2:$E1000,5,0)</f>
        <v/>
      </c>
      <c r="J100" s="5" t="n">
        <v>0</v>
      </c>
    </row>
    <row r="101" ht="15.75" customHeight="1" s="87">
      <c r="A101" s="2" t="n">
        <v>44496</v>
      </c>
      <c r="B101" s="2" t="n"/>
      <c r="C101" s="88">
        <f>IFERROR(IF(E101="","","ST"&amp;LEFT(E101,2)&amp;COUNTIF(E$2:E101,"&lt;&gt;")),"")</f>
        <v/>
      </c>
      <c r="D101" s="11" t="inlineStr">
        <is>
          <t>WEFT STOCK</t>
        </is>
      </c>
      <c r="E101" s="9" t="inlineStr">
        <is>
          <t>WE100</t>
        </is>
      </c>
      <c r="F101" s="4">
        <f>VLOOKUP($E101,'YARN CODES'!$A$2:$E1000,2,0)</f>
        <v/>
      </c>
      <c r="G101" s="4">
        <f>VLOOKUP($E101,'YARN CODES'!$A$2:$E1000,3,0)</f>
        <v/>
      </c>
      <c r="H101" s="4">
        <f>VLOOKUP($E101,'YARN CODES'!$A$2:$E1000,4,0)</f>
        <v/>
      </c>
      <c r="I101" s="4">
        <f>VLOOKUP($E101,'YARN CODES'!$A$2:$E1000,5,0)</f>
        <v/>
      </c>
      <c r="J101" s="5" t="n">
        <v>0</v>
      </c>
    </row>
    <row r="102" ht="15.75" customHeight="1" s="87">
      <c r="A102" s="2" t="n">
        <v>44496</v>
      </c>
      <c r="B102" s="2" t="n"/>
      <c r="C102" s="88">
        <f>IFERROR(IF(E102="","","ST"&amp;LEFT(E102,2)&amp;COUNTIF(E$2:E102,"&lt;&gt;")),"")</f>
        <v/>
      </c>
      <c r="D102" s="11" t="inlineStr">
        <is>
          <t>WEFT STOCK</t>
        </is>
      </c>
      <c r="E102" s="9" t="inlineStr">
        <is>
          <t>WE101</t>
        </is>
      </c>
      <c r="F102" s="4">
        <f>VLOOKUP($E102,'YARN CODES'!$A$2:$E1000,2,0)</f>
        <v/>
      </c>
      <c r="G102" s="4">
        <f>VLOOKUP($E102,'YARN CODES'!$A$2:$E1000,3,0)</f>
        <v/>
      </c>
      <c r="H102" s="4">
        <f>VLOOKUP($E102,'YARN CODES'!$A$2:$E1000,4,0)</f>
        <v/>
      </c>
      <c r="I102" s="4">
        <f>VLOOKUP($E102,'YARN CODES'!$A$2:$E1000,5,0)</f>
        <v/>
      </c>
      <c r="J102" s="5" t="n">
        <v>0</v>
      </c>
    </row>
    <row r="103" ht="15.75" customHeight="1" s="87">
      <c r="A103" s="2" t="n">
        <v>44496</v>
      </c>
      <c r="B103" s="2" t="n"/>
      <c r="C103" s="88">
        <f>IFERROR(IF(E103="","","ST"&amp;LEFT(E103,2)&amp;COUNTIF(E$2:E103,"&lt;&gt;")),"")</f>
        <v/>
      </c>
      <c r="D103" s="11" t="inlineStr">
        <is>
          <t>WEFT STOCK</t>
        </is>
      </c>
      <c r="E103" s="9" t="inlineStr">
        <is>
          <t>WE102</t>
        </is>
      </c>
      <c r="F103" s="4">
        <f>VLOOKUP($E103,'YARN CODES'!$A$2:$E1000,2,0)</f>
        <v/>
      </c>
      <c r="G103" s="4">
        <f>VLOOKUP($E103,'YARN CODES'!$A$2:$E1000,3,0)</f>
        <v/>
      </c>
      <c r="H103" s="4">
        <f>VLOOKUP($E103,'YARN CODES'!$A$2:$E1000,4,0)</f>
        <v/>
      </c>
      <c r="I103" s="4">
        <f>VLOOKUP($E103,'YARN CODES'!$A$2:$E1000,5,0)</f>
        <v/>
      </c>
      <c r="J103" s="5" t="n">
        <v>195</v>
      </c>
    </row>
    <row r="104" ht="15.75" customHeight="1" s="87">
      <c r="A104" s="2" t="n">
        <v>44496</v>
      </c>
      <c r="B104" s="2" t="n"/>
      <c r="C104" s="88">
        <f>IFERROR(IF(E104="","","ST"&amp;LEFT(E104,2)&amp;COUNTIF(E$2:E104,"&lt;&gt;")),"")</f>
        <v/>
      </c>
      <c r="D104" s="11" t="inlineStr">
        <is>
          <t>WEFT STOCK</t>
        </is>
      </c>
      <c r="E104" s="9" t="inlineStr">
        <is>
          <t>WE103</t>
        </is>
      </c>
      <c r="F104" s="4">
        <f>VLOOKUP($E104,'YARN CODES'!$A$2:$E1000,2,0)</f>
        <v/>
      </c>
      <c r="G104" s="4">
        <f>VLOOKUP($E104,'YARN CODES'!$A$2:$E1000,3,0)</f>
        <v/>
      </c>
      <c r="H104" s="4">
        <f>VLOOKUP($E104,'YARN CODES'!$A$2:$E1000,4,0)</f>
        <v/>
      </c>
      <c r="I104" s="4">
        <f>VLOOKUP($E104,'YARN CODES'!$A$2:$E1000,5,0)</f>
        <v/>
      </c>
      <c r="J104" s="5" t="n">
        <v>0</v>
      </c>
    </row>
    <row r="105" ht="15.75" customHeight="1" s="87">
      <c r="A105" s="2" t="n">
        <v>44496</v>
      </c>
      <c r="B105" s="2" t="n"/>
      <c r="C105" s="88">
        <f>IFERROR(IF(E105="","","ST"&amp;LEFT(E105,2)&amp;COUNTIF(E$2:E105,"&lt;&gt;")),"")</f>
        <v/>
      </c>
      <c r="D105" s="11" t="inlineStr">
        <is>
          <t>WEFT STOCK</t>
        </is>
      </c>
      <c r="E105" s="9" t="inlineStr">
        <is>
          <t>WE104</t>
        </is>
      </c>
      <c r="F105" s="4">
        <f>VLOOKUP($E105,'YARN CODES'!$A$2:$E1000,2,0)</f>
        <v/>
      </c>
      <c r="G105" s="4">
        <f>VLOOKUP($E105,'YARN CODES'!$A$2:$E1000,3,0)</f>
        <v/>
      </c>
      <c r="H105" s="4">
        <f>VLOOKUP($E105,'YARN CODES'!$A$2:$E1000,4,0)</f>
        <v/>
      </c>
      <c r="I105" s="4">
        <f>VLOOKUP($E105,'YARN CODES'!$A$2:$E1000,5,0)</f>
        <v/>
      </c>
      <c r="J105" s="5" t="n">
        <v>1161.7</v>
      </c>
    </row>
    <row r="106" ht="15.75" customHeight="1" s="87">
      <c r="A106" s="2" t="n">
        <v>44496</v>
      </c>
      <c r="B106" s="2" t="n"/>
      <c r="C106" s="88">
        <f>IFERROR(IF(E106="","","ST"&amp;LEFT(E106,2)&amp;COUNTIF(E$2:E106,"&lt;&gt;")),"")</f>
        <v/>
      </c>
      <c r="D106" s="11" t="inlineStr">
        <is>
          <t>WEFT STOCK</t>
        </is>
      </c>
      <c r="E106" s="9" t="inlineStr">
        <is>
          <t>WE105</t>
        </is>
      </c>
      <c r="F106" s="4">
        <f>VLOOKUP($E106,'YARN CODES'!$A$2:$E1000,2,0)</f>
        <v/>
      </c>
      <c r="G106" s="4">
        <f>VLOOKUP($E106,'YARN CODES'!$A$2:$E1000,3,0)</f>
        <v/>
      </c>
      <c r="H106" s="4">
        <f>VLOOKUP($E106,'YARN CODES'!$A$2:$E1000,4,0)</f>
        <v/>
      </c>
      <c r="I106" s="4">
        <f>VLOOKUP($E106,'YARN CODES'!$A$2:$E1000,5,0)</f>
        <v/>
      </c>
      <c r="J106" s="5" t="n">
        <v>403.4</v>
      </c>
    </row>
    <row r="107" ht="15.75" customHeight="1" s="87">
      <c r="A107" s="2" t="n">
        <v>44496</v>
      </c>
      <c r="B107" s="2" t="n"/>
      <c r="C107" s="88">
        <f>IFERROR(IF(E107="","","ST"&amp;LEFT(E107,2)&amp;COUNTIF(E$2:E107,"&lt;&gt;")),"")</f>
        <v/>
      </c>
      <c r="D107" s="11" t="inlineStr">
        <is>
          <t>WEFT STOCK</t>
        </is>
      </c>
      <c r="E107" s="9" t="inlineStr">
        <is>
          <t>WE106</t>
        </is>
      </c>
      <c r="F107" s="4">
        <f>VLOOKUP($E107,'YARN CODES'!$A$2:$E1000,2,0)</f>
        <v/>
      </c>
      <c r="G107" s="4">
        <f>VLOOKUP($E107,'YARN CODES'!$A$2:$E1000,3,0)</f>
        <v/>
      </c>
      <c r="H107" s="4">
        <f>VLOOKUP($E107,'YARN CODES'!$A$2:$E1000,4,0)</f>
        <v/>
      </c>
      <c r="I107" s="4">
        <f>VLOOKUP($E107,'YARN CODES'!$A$2:$E1000,5,0)</f>
        <v/>
      </c>
      <c r="J107" s="5" t="n">
        <v>90.72</v>
      </c>
    </row>
    <row r="108" ht="15.75" customHeight="1" s="87">
      <c r="A108" s="2" t="n">
        <v>44496</v>
      </c>
      <c r="B108" s="2" t="n"/>
      <c r="C108" s="88">
        <f>IFERROR(IF(E108="","","ST"&amp;LEFT(E108,2)&amp;COUNTIF(E$2:E108,"&lt;&gt;")),"")</f>
        <v/>
      </c>
      <c r="D108" s="11" t="inlineStr">
        <is>
          <t>WEFT STOCK</t>
        </is>
      </c>
      <c r="E108" s="9" t="inlineStr">
        <is>
          <t>[Person_3]</t>
        </is>
      </c>
      <c r="F108" s="4">
        <f>VLOOKUP($E108,'YARN CODES'!$A$2:$E1000,2,0)</f>
        <v/>
      </c>
      <c r="G108" s="4">
        <f>VLOOKUP($E108,'YARN CODES'!$A$2:$E1000,3,0)</f>
        <v/>
      </c>
      <c r="H108" s="4">
        <f>VLOOKUP($E108,'YARN CODES'!$A$2:$E1000,4,0)</f>
        <v/>
      </c>
      <c r="I108" s="4">
        <f>VLOOKUP($E108,'YARN CODES'!$A$2:$E1000,5,0)</f>
        <v/>
      </c>
      <c r="J108" s="5" t="n">
        <v>40</v>
      </c>
    </row>
    <row r="109" ht="15.75" customHeight="1" s="87">
      <c r="A109" s="2" t="n">
        <v>44496</v>
      </c>
      <c r="B109" s="2" t="n"/>
      <c r="C109" s="88">
        <f>IFERROR(IF(E109="","","ST"&amp;LEFT(E109,2)&amp;COUNTIF(E$2:E109,"&lt;&gt;")),"")</f>
        <v/>
      </c>
      <c r="D109" s="11" t="inlineStr">
        <is>
          <t>WEFT STOCK</t>
        </is>
      </c>
      <c r="E109" s="9" t="inlineStr">
        <is>
          <t>[Person_4]</t>
        </is>
      </c>
      <c r="F109" s="4">
        <f>VLOOKUP($E109,'YARN CODES'!$A$2:$E1000,2,0)</f>
        <v/>
      </c>
      <c r="G109" s="4">
        <f>VLOOKUP($E109,'YARN CODES'!$A$2:$E1000,3,0)</f>
        <v/>
      </c>
      <c r="H109" s="4">
        <f>VLOOKUP($E109,'YARN CODES'!$A$2:$E1000,4,0)</f>
        <v/>
      </c>
      <c r="I109" s="4">
        <f>VLOOKUP($E109,'YARN CODES'!$A$2:$E1000,5,0)</f>
        <v/>
      </c>
      <c r="J109" s="5" t="n">
        <v>130</v>
      </c>
    </row>
    <row r="110" ht="15.75" customHeight="1" s="87">
      <c r="A110" s="2" t="n">
        <v>44496</v>
      </c>
      <c r="B110" s="2" t="n"/>
      <c r="C110" s="88">
        <f>IFERROR(IF(E110="","","ST"&amp;LEFT(E110,2)&amp;COUNTIF(E$2:E110,"&lt;&gt;")),"")</f>
        <v/>
      </c>
      <c r="D110" s="11" t="inlineStr">
        <is>
          <t>WEFT STOCK</t>
        </is>
      </c>
      <c r="E110" s="9" t="inlineStr">
        <is>
          <t>WE109</t>
        </is>
      </c>
      <c r="F110" s="4">
        <f>VLOOKUP($E110,'YARN CODES'!$A$2:$E1000,2,0)</f>
        <v/>
      </c>
      <c r="G110" s="4">
        <f>VLOOKUP($E110,'YARN CODES'!$A$2:$E1000,3,0)</f>
        <v/>
      </c>
      <c r="H110" s="4">
        <f>VLOOKUP($E110,'YARN CODES'!$A$2:$E1000,4,0)</f>
        <v/>
      </c>
      <c r="I110" s="4">
        <f>VLOOKUP($E110,'YARN CODES'!$A$2:$E1000,5,0)</f>
        <v/>
      </c>
      <c r="J110" s="5" t="n">
        <v>858</v>
      </c>
    </row>
    <row r="111" ht="15.75" customHeight="1" s="87">
      <c r="A111" s="2" t="n">
        <v>44496</v>
      </c>
      <c r="B111" s="2" t="n"/>
      <c r="C111" s="88">
        <f>IFERROR(IF(E111="","","ST"&amp;LEFT(E111,2)&amp;COUNTIF(E$2:E111,"&lt;&gt;")),"")</f>
        <v/>
      </c>
      <c r="D111" s="11" t="inlineStr">
        <is>
          <t>WEFT STOCK</t>
        </is>
      </c>
      <c r="E111" s="9" t="inlineStr">
        <is>
          <t>WE110</t>
        </is>
      </c>
      <c r="F111" s="4">
        <f>VLOOKUP($E111,'YARN CODES'!$A$2:$E1000,2,0)</f>
        <v/>
      </c>
      <c r="G111" s="4">
        <f>VLOOKUP($E111,'YARN CODES'!$A$2:$E1000,3,0)</f>
        <v/>
      </c>
      <c r="H111" s="4">
        <f>VLOOKUP($E111,'YARN CODES'!$A$2:$E1000,4,0)</f>
        <v/>
      </c>
      <c r="I111" s="4">
        <f>VLOOKUP($E111,'YARN CODES'!$A$2:$E1000,5,0)</f>
        <v/>
      </c>
      <c r="J111" s="5" t="n">
        <v>0</v>
      </c>
    </row>
    <row r="112" ht="15.75" customHeight="1" s="87">
      <c r="A112" s="2" t="n">
        <v>44496</v>
      </c>
      <c r="B112" s="2" t="n"/>
      <c r="C112" s="88">
        <f>IFERROR(IF(E112="","","ST"&amp;LEFT(E112,2)&amp;COUNTIF(E$2:E112,"&lt;&gt;")),"")</f>
        <v/>
      </c>
      <c r="D112" s="11" t="inlineStr">
        <is>
          <t>WEFT STOCK</t>
        </is>
      </c>
      <c r="E112" s="9" t="inlineStr">
        <is>
          <t>WE111</t>
        </is>
      </c>
      <c r="F112" s="4">
        <f>VLOOKUP($E112,'YARN CODES'!$A$2:$E1000,2,0)</f>
        <v/>
      </c>
      <c r="G112" s="4">
        <f>VLOOKUP($E112,'YARN CODES'!$A$2:$E1000,3,0)</f>
        <v/>
      </c>
      <c r="H112" s="4">
        <f>VLOOKUP($E112,'YARN CODES'!$A$2:$E1000,4,0)</f>
        <v/>
      </c>
      <c r="I112" s="4">
        <f>VLOOKUP($E112,'YARN CODES'!$A$2:$E1000,5,0)</f>
        <v/>
      </c>
      <c r="J112" s="5" t="n">
        <v>498.96</v>
      </c>
    </row>
    <row r="113" ht="15.75" customHeight="1" s="87">
      <c r="A113" s="2" t="n">
        <v>44496</v>
      </c>
      <c r="B113" s="2" t="n"/>
      <c r="C113" s="88">
        <f>IFERROR(IF(E113="","","ST"&amp;LEFT(E113,2)&amp;COUNTIF(E$2:E113,"&lt;&gt;")),"")</f>
        <v/>
      </c>
      <c r="D113" s="11" t="inlineStr">
        <is>
          <t>WEFT STOCK</t>
        </is>
      </c>
      <c r="E113" s="9" t="inlineStr">
        <is>
          <t>WE112</t>
        </is>
      </c>
      <c r="F113" s="4">
        <f>VLOOKUP($E113,'YARN CODES'!$A$2:$E1000,2,0)</f>
        <v/>
      </c>
      <c r="G113" s="4">
        <f>VLOOKUP($E113,'YARN CODES'!$A$2:$E1000,3,0)</f>
        <v/>
      </c>
      <c r="H113" s="4">
        <f>VLOOKUP($E113,'YARN CODES'!$A$2:$E1000,4,0)</f>
        <v/>
      </c>
      <c r="I113" s="4">
        <f>VLOOKUP($E113,'YARN CODES'!$A$2:$E1000,5,0)</f>
        <v/>
      </c>
      <c r="J113" s="5" t="n">
        <v>0</v>
      </c>
    </row>
    <row r="114" ht="15.75" customHeight="1" s="87">
      <c r="A114" s="2" t="n">
        <v>44496</v>
      </c>
      <c r="B114" s="2" t="n"/>
      <c r="C114" s="88">
        <f>IFERROR(IF(E114="","","ST"&amp;LEFT(E114,2)&amp;COUNTIF(E$2:E114,"&lt;&gt;")),"")</f>
        <v/>
      </c>
      <c r="D114" s="11" t="inlineStr">
        <is>
          <t>WEFT STOCK</t>
        </is>
      </c>
      <c r="E114" s="9" t="inlineStr">
        <is>
          <t>WE114</t>
        </is>
      </c>
      <c r="F114" s="4">
        <f>VLOOKUP($E114,'YARN CODES'!$A$2:$E1000,2,0)</f>
        <v/>
      </c>
      <c r="G114" s="4">
        <f>VLOOKUP($E114,'YARN CODES'!$A$2:$E1000,3,0)</f>
        <v/>
      </c>
      <c r="H114" s="4">
        <f>VLOOKUP($E114,'YARN CODES'!$A$2:$E1000,4,0)</f>
        <v/>
      </c>
      <c r="I114" s="4">
        <f>VLOOKUP($E114,'YARN CODES'!$A$2:$E1000,5,0)</f>
        <v/>
      </c>
      <c r="J114" s="5" t="n">
        <v>0</v>
      </c>
    </row>
    <row r="115" ht="15.75" customHeight="1" s="87">
      <c r="A115" s="2" t="n">
        <v>44496</v>
      </c>
      <c r="B115" s="2" t="n"/>
      <c r="C115" s="88">
        <f>IFERROR(IF(E115="","","ST"&amp;LEFT(E115,2)&amp;COUNTIF(E$2:E115,"&lt;&gt;")),"")</f>
        <v/>
      </c>
      <c r="D115" s="11" t="inlineStr">
        <is>
          <t>WEFT STOCK</t>
        </is>
      </c>
      <c r="E115" s="9" t="inlineStr">
        <is>
          <t>WE115</t>
        </is>
      </c>
      <c r="F115" s="4">
        <f>VLOOKUP($E115,'YARN CODES'!$A$2:$E1000,2,0)</f>
        <v/>
      </c>
      <c r="G115" s="4">
        <f>VLOOKUP($E115,'YARN CODES'!$A$2:$E1000,3,0)</f>
        <v/>
      </c>
      <c r="H115" s="4">
        <f>VLOOKUP($E115,'YARN CODES'!$A$2:$E1000,4,0)</f>
        <v/>
      </c>
      <c r="I115" s="4">
        <f>VLOOKUP($E115,'YARN CODES'!$A$2:$E1000,5,0)</f>
        <v/>
      </c>
      <c r="J115" s="5" t="n">
        <v>30</v>
      </c>
    </row>
    <row r="116" ht="15.75" customHeight="1" s="87">
      <c r="A116" s="2" t="n">
        <v>44496</v>
      </c>
      <c r="B116" s="2" t="n"/>
      <c r="C116" s="88">
        <f>IFERROR(IF(E116="","","ST"&amp;LEFT(E116,2)&amp;COUNTIF(E$2:E116,"&lt;&gt;")),"")</f>
        <v/>
      </c>
      <c r="D116" s="11" t="inlineStr">
        <is>
          <t>WEFT STOCK</t>
        </is>
      </c>
      <c r="E116" s="9" t="inlineStr">
        <is>
          <t>WE116</t>
        </is>
      </c>
      <c r="F116" s="4">
        <f>VLOOKUP($E116,'YARN CODES'!$A$2:$E1000,2,0)</f>
        <v/>
      </c>
      <c r="G116" s="4">
        <f>VLOOKUP($E116,'YARN CODES'!$A$2:$E1000,3,0)</f>
        <v/>
      </c>
      <c r="H116" s="4">
        <f>VLOOKUP($E116,'YARN CODES'!$A$2:$E1000,4,0)</f>
        <v/>
      </c>
      <c r="I116" s="4">
        <f>VLOOKUP($E116,'YARN CODES'!$A$2:$E1000,5,0)</f>
        <v/>
      </c>
      <c r="J116" s="5" t="n">
        <v>0</v>
      </c>
    </row>
    <row r="117" ht="15.75" customHeight="1" s="87">
      <c r="A117" s="2" t="n">
        <v>44496</v>
      </c>
      <c r="B117" s="2" t="n"/>
      <c r="C117" s="88">
        <f>IFERROR(IF(E117="","","ST"&amp;LEFT(E117,2)&amp;COUNTIF(E$2:E117,"&lt;&gt;")),"")</f>
        <v/>
      </c>
      <c r="D117" s="11" t="inlineStr">
        <is>
          <t>WEFT STOCK</t>
        </is>
      </c>
      <c r="E117" s="9" t="inlineStr">
        <is>
          <t>WE117</t>
        </is>
      </c>
      <c r="F117" s="4">
        <f>VLOOKUP($E117,'YARN CODES'!$A$2:$E1000,2,0)</f>
        <v/>
      </c>
      <c r="G117" s="4">
        <f>VLOOKUP($E117,'YARN CODES'!$A$2:$E1000,3,0)</f>
        <v/>
      </c>
      <c r="H117" s="4">
        <f>VLOOKUP($E117,'YARN CODES'!$A$2:$E1000,4,0)</f>
        <v/>
      </c>
      <c r="I117" s="4">
        <f>VLOOKUP($E117,'YARN CODES'!$A$2:$E1000,5,0)</f>
        <v/>
      </c>
      <c r="J117" s="5" t="n">
        <v>0</v>
      </c>
    </row>
    <row r="118" ht="15.75" customHeight="1" s="87">
      <c r="A118" s="2" t="n">
        <v>44496</v>
      </c>
      <c r="B118" s="2" t="n"/>
      <c r="C118" s="88">
        <f>IFERROR(IF(E118="","","ST"&amp;LEFT(E118,2)&amp;COUNTIF(E$2:E118,"&lt;&gt;")),"")</f>
        <v/>
      </c>
      <c r="D118" s="11" t="inlineStr">
        <is>
          <t>WEFT STOCK</t>
        </is>
      </c>
      <c r="E118" s="9" t="inlineStr">
        <is>
          <t>WE118</t>
        </is>
      </c>
      <c r="F118" s="4">
        <f>VLOOKUP($E118,'YARN CODES'!$A$2:$E1000,2,0)</f>
        <v/>
      </c>
      <c r="G118" s="4">
        <f>VLOOKUP($E118,'YARN CODES'!$A$2:$E1000,3,0)</f>
        <v/>
      </c>
      <c r="H118" s="4">
        <f>VLOOKUP($E118,'YARN CODES'!$A$2:$E1000,4,0)</f>
        <v/>
      </c>
      <c r="I118" s="4">
        <f>VLOOKUP($E118,'YARN CODES'!$A$2:$E1000,5,0)</f>
        <v/>
      </c>
      <c r="J118" s="5" t="n">
        <v>0</v>
      </c>
    </row>
    <row r="119" ht="15.75" customHeight="1" s="87">
      <c r="A119" s="2" t="n">
        <v>44496</v>
      </c>
      <c r="B119" s="2" t="n"/>
      <c r="C119" s="88">
        <f>IFERROR(IF(E119="","","ST"&amp;LEFT(E119,2)&amp;COUNTIF(E$2:E119,"&lt;&gt;")),"")</f>
        <v/>
      </c>
      <c r="D119" s="11" t="inlineStr">
        <is>
          <t>WEFT STOCK</t>
        </is>
      </c>
      <c r="E119" s="9" t="inlineStr">
        <is>
          <t>WE119</t>
        </is>
      </c>
      <c r="F119" s="4">
        <f>VLOOKUP($E119,'YARN CODES'!$A$2:$E1000,2,0)</f>
        <v/>
      </c>
      <c r="G119" s="4">
        <f>VLOOKUP($E119,'YARN CODES'!$A$2:$E1000,3,0)</f>
        <v/>
      </c>
      <c r="H119" s="4">
        <f>VLOOKUP($E119,'YARN CODES'!$A$2:$E1000,4,0)</f>
        <v/>
      </c>
      <c r="I119" s="4">
        <f>VLOOKUP($E119,'YARN CODES'!$A$2:$E1000,5,0)</f>
        <v/>
      </c>
      <c r="J119" s="5" t="n">
        <v>0</v>
      </c>
    </row>
    <row r="120" ht="15.75" customHeight="1" s="87">
      <c r="A120" s="2" t="n">
        <v>44496</v>
      </c>
      <c r="B120" s="2" t="n"/>
      <c r="C120" s="88">
        <f>IFERROR(IF(E120="","","ST"&amp;LEFT(E120,2)&amp;COUNTIF(E$2:E120,"&lt;&gt;")),"")</f>
        <v/>
      </c>
      <c r="D120" s="11" t="inlineStr">
        <is>
          <t>WEFT STOCK</t>
        </is>
      </c>
      <c r="E120" s="9" t="inlineStr">
        <is>
          <t>WE120</t>
        </is>
      </c>
      <c r="F120" s="4">
        <f>VLOOKUP($E120,'YARN CODES'!$A$2:$E1000,2,0)</f>
        <v/>
      </c>
      <c r="G120" s="4">
        <f>VLOOKUP($E120,'YARN CODES'!$A$2:$E1000,3,0)</f>
        <v/>
      </c>
      <c r="H120" s="4">
        <f>VLOOKUP($E120,'YARN CODES'!$A$2:$E1000,4,0)</f>
        <v/>
      </c>
      <c r="I120" s="4">
        <f>VLOOKUP($E120,'YARN CODES'!$A$2:$E1000,5,0)</f>
        <v/>
      </c>
      <c r="J120" s="5" t="n">
        <v>0</v>
      </c>
    </row>
    <row r="121" ht="15.75" customHeight="1" s="87">
      <c r="A121" s="2" t="n">
        <v>44496</v>
      </c>
      <c r="B121" s="2" t="n"/>
      <c r="C121" s="88">
        <f>IFERROR(IF(E121="","","ST"&amp;LEFT(E121,2)&amp;COUNTIF(E$2:E121,"&lt;&gt;")),"")</f>
        <v/>
      </c>
      <c r="D121" s="11" t="inlineStr">
        <is>
          <t>WEFT STOCK</t>
        </is>
      </c>
      <c r="E121" s="9" t="inlineStr">
        <is>
          <t>WE121</t>
        </is>
      </c>
      <c r="F121" s="4">
        <f>VLOOKUP($E121,'YARN CODES'!$A$2:$E1000,2,0)</f>
        <v/>
      </c>
      <c r="G121" s="4">
        <f>VLOOKUP($E121,'YARN CODES'!$A$2:$E1000,3,0)</f>
        <v/>
      </c>
      <c r="H121" s="4">
        <f>VLOOKUP($E121,'YARN CODES'!$A$2:$E1000,4,0)</f>
        <v/>
      </c>
      <c r="I121" s="4">
        <f>VLOOKUP($E121,'YARN CODES'!$A$2:$E1000,5,0)</f>
        <v/>
      </c>
      <c r="J121" s="5" t="n">
        <v>0</v>
      </c>
    </row>
    <row r="122" ht="15.75" customHeight="1" s="87">
      <c r="A122" s="2" t="n">
        <v>44496</v>
      </c>
      <c r="B122" s="2" t="n"/>
      <c r="C122" s="88">
        <f>IFERROR(IF(E122="","","ST"&amp;LEFT(E122,2)&amp;COUNTIF(E$2:E122,"&lt;&gt;")),"")</f>
        <v/>
      </c>
      <c r="D122" s="11" t="inlineStr">
        <is>
          <t>WEFT STOCK</t>
        </is>
      </c>
      <c r="E122" s="9" t="inlineStr">
        <is>
          <t>WE247</t>
        </is>
      </c>
      <c r="F122" s="4">
        <f>VLOOKUP($E122,'YARN CODES'!$A$2:$E1000,2,0)</f>
        <v/>
      </c>
      <c r="G122" s="4">
        <f>VLOOKUP($E122,'YARN CODES'!$A$2:$E1000,3,0)</f>
        <v/>
      </c>
      <c r="H122" s="4">
        <f>VLOOKUP($E122,'YARN CODES'!$A$2:$E1000,4,0)</f>
        <v/>
      </c>
      <c r="I122" s="4">
        <f>VLOOKUP($E122,'YARN CODES'!$A$2:$E1000,5,0)</f>
        <v/>
      </c>
      <c r="J122" s="5" t="n">
        <v>3450</v>
      </c>
    </row>
    <row r="123" ht="15.75" customHeight="1" s="87">
      <c r="A123" s="2" t="n">
        <v>44496</v>
      </c>
      <c r="B123" s="2" t="n"/>
      <c r="C123" s="88">
        <f>IFERROR(IF(E123="","","ST"&amp;LEFT(E123,2)&amp;COUNTIF(E$2:E123,"&lt;&gt;")),"")</f>
        <v/>
      </c>
      <c r="D123" s="11" t="inlineStr">
        <is>
          <t>WEFT STOCK</t>
        </is>
      </c>
      <c r="E123" s="9" t="inlineStr">
        <is>
          <t>WE248</t>
        </is>
      </c>
      <c r="F123" s="4">
        <f>VLOOKUP($E123,'YARN CODES'!$A$2:$E1000,2,0)</f>
        <v/>
      </c>
      <c r="G123" s="4">
        <f>VLOOKUP($E123,'YARN CODES'!$A$2:$E1000,3,0)</f>
        <v/>
      </c>
      <c r="H123" s="4">
        <f>VLOOKUP($E123,'YARN CODES'!$A$2:$E1000,4,0)</f>
        <v/>
      </c>
      <c r="I123" s="4">
        <f>VLOOKUP($E123,'YARN CODES'!$A$2:$E1000,5,0)</f>
        <v/>
      </c>
      <c r="J123" s="5" t="n">
        <v>3103.4</v>
      </c>
    </row>
    <row r="124" ht="15.75" customHeight="1" s="87">
      <c r="A124" s="2" t="n">
        <v>44496</v>
      </c>
      <c r="B124" s="2" t="n"/>
      <c r="C124" s="88">
        <f>IFERROR(IF(E124="","","ST"&amp;LEFT(E124,2)&amp;COUNTIF(E$2:E124,"&lt;&gt;")),"")</f>
        <v/>
      </c>
      <c r="D124" s="11" t="inlineStr">
        <is>
          <t>WEFT STOCK</t>
        </is>
      </c>
      <c r="E124" s="9" t="inlineStr">
        <is>
          <t>WE249</t>
        </is>
      </c>
      <c r="F124" s="4">
        <f>VLOOKUP($E124,'YARN CODES'!$A$2:$E1000,2,0)</f>
        <v/>
      </c>
      <c r="G124" s="4">
        <f>VLOOKUP($E124,'YARN CODES'!$A$2:$E1000,3,0)</f>
        <v/>
      </c>
      <c r="H124" s="4">
        <f>VLOOKUP($E124,'YARN CODES'!$A$2:$E1000,4,0)</f>
        <v/>
      </c>
      <c r="I124" s="4">
        <f>VLOOKUP($E124,'YARN CODES'!$A$2:$E1000,5,0)</f>
        <v/>
      </c>
      <c r="J124" s="5" t="n">
        <v>0</v>
      </c>
    </row>
    <row r="125" ht="15.75" customHeight="1" s="87">
      <c r="A125" s="2" t="n">
        <v>44496</v>
      </c>
      <c r="B125" s="2" t="n"/>
      <c r="C125" s="88">
        <f>IFERROR(IF(E125="","","ST"&amp;LEFT(E125,2)&amp;COUNTIF(E$2:E125,"&lt;&gt;")),"")</f>
        <v/>
      </c>
      <c r="D125" s="11" t="inlineStr">
        <is>
          <t>WEFT STOCK</t>
        </is>
      </c>
      <c r="E125" s="9" t="inlineStr">
        <is>
          <t>[Person_5]</t>
        </is>
      </c>
      <c r="F125" s="4">
        <f>VLOOKUP($E125,'YARN CODES'!$A$2:$E1000,2,0)</f>
        <v/>
      </c>
      <c r="G125" s="4">
        <f>VLOOKUP($E125,'YARN CODES'!$A$2:$E1000,3,0)</f>
        <v/>
      </c>
      <c r="H125" s="4">
        <f>VLOOKUP($E125,'YARN CODES'!$A$2:$E1000,4,0)</f>
        <v/>
      </c>
      <c r="I125" s="4">
        <f>VLOOKUP($E125,'YARN CODES'!$A$2:$E1000,5,0)</f>
        <v/>
      </c>
      <c r="J125" s="5" t="n">
        <v>0</v>
      </c>
    </row>
    <row r="126" ht="15.75" customHeight="1" s="87">
      <c r="A126" s="2" t="n">
        <v>44496</v>
      </c>
      <c r="B126" s="2" t="n"/>
      <c r="C126" s="88">
        <f>IFERROR(IF(E126="","","ST"&amp;LEFT(E126,2)&amp;COUNTIF(E$2:E126,"&lt;&gt;")),"")</f>
        <v/>
      </c>
      <c r="D126" s="11" t="inlineStr">
        <is>
          <t>WEFT STOCK</t>
        </is>
      </c>
      <c r="E126" s="9" t="inlineStr">
        <is>
          <t>[Person_6]</t>
        </is>
      </c>
      <c r="F126" s="4">
        <f>VLOOKUP($E126,'YARN CODES'!$A$2:$E1000,2,0)</f>
        <v/>
      </c>
      <c r="G126" s="4">
        <f>VLOOKUP($E126,'YARN CODES'!$A$2:$E1000,3,0)</f>
        <v/>
      </c>
      <c r="H126" s="4">
        <f>VLOOKUP($E126,'YARN CODES'!$A$2:$E1000,4,0)</f>
        <v/>
      </c>
      <c r="I126" s="4">
        <f>VLOOKUP($E126,'YARN CODES'!$A$2:$E1000,5,0)</f>
        <v/>
      </c>
      <c r="J126" s="5" t="n">
        <v>0</v>
      </c>
    </row>
    <row r="127" ht="15.75" customHeight="1" s="87">
      <c r="A127" s="2" t="n">
        <v>44496</v>
      </c>
      <c r="B127" s="2" t="n"/>
      <c r="C127" s="88">
        <f>IFERROR(IF(E127="","","ST"&amp;LEFT(E127,2)&amp;COUNTIF(E$2:E127,"&lt;&gt;")),"")</f>
        <v/>
      </c>
      <c r="D127" s="11" t="inlineStr">
        <is>
          <t>WEFT STOCK</t>
        </is>
      </c>
      <c r="E127" s="9" t="inlineStr">
        <is>
          <t>[Person_7]</t>
        </is>
      </c>
      <c r="F127" s="4">
        <f>VLOOKUP($E127,'YARN CODES'!$A$2:$E1000,2,0)</f>
        <v/>
      </c>
      <c r="G127" s="4">
        <f>VLOOKUP($E127,'YARN CODES'!$A$2:$E1000,3,0)</f>
        <v/>
      </c>
      <c r="H127" s="4">
        <f>VLOOKUP($E127,'YARN CODES'!$A$2:$E1000,4,0)</f>
        <v/>
      </c>
      <c r="I127" s="4">
        <f>VLOOKUP($E127,'YARN CODES'!$A$2:$E1000,5,0)</f>
        <v/>
      </c>
      <c r="J127" s="5" t="n">
        <v>19.4</v>
      </c>
    </row>
    <row r="128" ht="15.75" customHeight="1" s="87">
      <c r="A128" s="2" t="n">
        <v>44496</v>
      </c>
      <c r="B128" s="2" t="n"/>
      <c r="C128" s="88">
        <f>IFERROR(IF(E128="","","ST"&amp;LEFT(E128,2)&amp;COUNTIF(E$2:E128,"&lt;&gt;")),"")</f>
        <v/>
      </c>
      <c r="D128" s="11" t="inlineStr">
        <is>
          <t>WEFT STOCK</t>
        </is>
      </c>
      <c r="E128" s="9" t="inlineStr">
        <is>
          <t>WE306</t>
        </is>
      </c>
      <c r="F128" s="4">
        <f>VLOOKUP($E128,'YARN CODES'!$A$2:$E1000,2,0)</f>
        <v/>
      </c>
      <c r="G128" s="4">
        <f>VLOOKUP($E128,'YARN CODES'!$A$2:$E1000,3,0)</f>
        <v/>
      </c>
      <c r="H128" s="4">
        <f>VLOOKUP($E128,'YARN CODES'!$A$2:$E1000,4,0)</f>
        <v/>
      </c>
      <c r="I128" s="4">
        <f>VLOOKUP($E128,'YARN CODES'!$A$2:$E1000,5,0)</f>
        <v/>
      </c>
      <c r="J128" s="5" t="n">
        <v>0</v>
      </c>
    </row>
    <row r="129" ht="15.75" customHeight="1" s="87">
      <c r="A129" s="2" t="n">
        <v>44496</v>
      </c>
      <c r="B129" s="2" t="n"/>
      <c r="C129" s="88">
        <f>IFERROR(IF(E129="","","ST"&amp;LEFT(E129,2)&amp;COUNTIF(E$2:E129,"&lt;&gt;")),"")</f>
        <v/>
      </c>
      <c r="D129" s="11" t="inlineStr">
        <is>
          <t>WEFT STOCK</t>
        </is>
      </c>
      <c r="E129" s="9" t="inlineStr">
        <is>
          <t>[Person_8]</t>
        </is>
      </c>
      <c r="F129" s="4">
        <f>VLOOKUP($E129,'YARN CODES'!$A$2:$E1000,2,0)</f>
        <v/>
      </c>
      <c r="G129" s="4">
        <f>VLOOKUP($E129,'YARN CODES'!$A$2:$E1000,3,0)</f>
        <v/>
      </c>
      <c r="H129" s="4">
        <f>VLOOKUP($E129,'YARN CODES'!$A$2:$E1000,4,0)</f>
        <v/>
      </c>
      <c r="I129" s="4">
        <f>VLOOKUP($E129,'YARN CODES'!$A$2:$E1000,5,0)</f>
        <v/>
      </c>
      <c r="J129" s="5" t="n">
        <v>0</v>
      </c>
    </row>
    <row r="130" ht="15.75" customHeight="1" s="87">
      <c r="A130" s="2" t="n">
        <v>44496</v>
      </c>
      <c r="B130" s="2" t="n"/>
      <c r="C130" s="88">
        <f>IFERROR(IF(E130="","","ST"&amp;LEFT(E130,2)&amp;COUNTIF(E$2:E130,"&lt;&gt;")),"")</f>
        <v/>
      </c>
      <c r="D130" s="11" t="inlineStr">
        <is>
          <t>WEFT STOCK</t>
        </is>
      </c>
      <c r="E130" s="9" t="inlineStr">
        <is>
          <t>[Person_9]</t>
        </is>
      </c>
      <c r="F130" s="4">
        <f>VLOOKUP($E130,'YARN CODES'!$A$2:$E1000,2,0)</f>
        <v/>
      </c>
      <c r="G130" s="4">
        <f>VLOOKUP($E130,'YARN CODES'!$A$2:$E1000,3,0)</f>
        <v/>
      </c>
      <c r="H130" s="4">
        <f>VLOOKUP($E130,'YARN CODES'!$A$2:$E1000,4,0)</f>
        <v/>
      </c>
      <c r="I130" s="4">
        <f>VLOOKUP($E130,'YARN CODES'!$A$2:$E1000,5,0)</f>
        <v/>
      </c>
      <c r="J130" s="5" t="n">
        <v>0</v>
      </c>
    </row>
    <row r="131" ht="15.75" customHeight="1" s="87">
      <c r="A131" s="2" t="n">
        <v>44496</v>
      </c>
      <c r="B131" s="2" t="n"/>
      <c r="C131" s="88">
        <f>IFERROR(IF(E131="","","ST"&amp;LEFT(E131,2)&amp;COUNTIF(E$2:E131,"&lt;&gt;")),"")</f>
        <v/>
      </c>
      <c r="D131" s="11" t="inlineStr">
        <is>
          <t>WEFT STOCK</t>
        </is>
      </c>
      <c r="E131" s="9" t="inlineStr">
        <is>
          <t>[Person_10]</t>
        </is>
      </c>
      <c r="F131" s="4">
        <f>VLOOKUP($E131,'YARN CODES'!$A$2:$E1000,2,0)</f>
        <v/>
      </c>
      <c r="G131" s="4">
        <f>VLOOKUP($E131,'YARN CODES'!$A$2:$E1000,3,0)</f>
        <v/>
      </c>
      <c r="H131" s="4">
        <f>VLOOKUP($E131,'YARN CODES'!$A$2:$E1000,4,0)</f>
        <v/>
      </c>
      <c r="I131" s="4">
        <f>VLOOKUP($E131,'YARN CODES'!$A$2:$E1000,5,0)</f>
        <v/>
      </c>
      <c r="J131" s="5" t="n">
        <v>0</v>
      </c>
    </row>
    <row r="132" ht="15.75" customHeight="1" s="87">
      <c r="A132" s="2" t="n">
        <v>44496</v>
      </c>
      <c r="B132" s="2" t="n"/>
      <c r="C132" s="88">
        <f>IFERROR(IF(E132="","","ST"&amp;LEFT(E132,2)&amp;COUNTIF(E$2:E132,"&lt;&gt;")),"")</f>
        <v/>
      </c>
      <c r="D132" s="11" t="inlineStr">
        <is>
          <t>WEFT STOCK</t>
        </is>
      </c>
      <c r="E132" s="9" t="inlineStr">
        <is>
          <t>WE328</t>
        </is>
      </c>
      <c r="F132" s="4">
        <f>VLOOKUP($E132,'YARN CODES'!$A$2:$E1000,2,0)</f>
        <v/>
      </c>
      <c r="G132" s="4">
        <f>VLOOKUP($E132,'YARN CODES'!$A$2:$E1000,3,0)</f>
        <v/>
      </c>
      <c r="H132" s="4">
        <f>VLOOKUP($E132,'YARN CODES'!$A$2:$E1000,4,0)</f>
        <v/>
      </c>
      <c r="I132" s="4">
        <f>VLOOKUP($E132,'YARN CODES'!$A$2:$E1000,5,0)</f>
        <v/>
      </c>
      <c r="J132" s="5" t="n">
        <v>0</v>
      </c>
    </row>
    <row r="133" ht="15.75" customHeight="1" s="87">
      <c r="A133" s="2" t="n">
        <v>44496</v>
      </c>
      <c r="B133" s="2" t="n"/>
      <c r="C133" s="88">
        <f>IFERROR(IF(E133="","","ST"&amp;LEFT(E133,2)&amp;COUNTIF(E$2:E133,"&lt;&gt;")),"")</f>
        <v/>
      </c>
      <c r="D133" s="11" t="inlineStr">
        <is>
          <t>WEFT STOCK</t>
        </is>
      </c>
      <c r="E133" s="9" t="inlineStr">
        <is>
          <t>[Person_11]</t>
        </is>
      </c>
      <c r="F133" s="4">
        <f>VLOOKUP($E133,'YARN CODES'!$A$2:$E1000,2,0)</f>
        <v/>
      </c>
      <c r="G133" s="4">
        <f>VLOOKUP($E133,'YARN CODES'!$A$2:$E1000,3,0)</f>
        <v/>
      </c>
      <c r="H133" s="4">
        <f>VLOOKUP($E133,'YARN CODES'!$A$2:$E1000,4,0)</f>
        <v/>
      </c>
      <c r="I133" s="4">
        <f>VLOOKUP($E133,'YARN CODES'!$A$2:$E1000,5,0)</f>
        <v/>
      </c>
      <c r="J133" s="5" t="n">
        <v>45.9</v>
      </c>
    </row>
    <row r="134" ht="15.75" customHeight="1" s="87">
      <c r="A134" s="2" t="n">
        <v>44496</v>
      </c>
      <c r="B134" s="2" t="n"/>
      <c r="C134" s="88">
        <f>IFERROR(IF(E134="","","ST"&amp;LEFT(E134,2)&amp;COUNTIF(E$2:E134,"&lt;&gt;")),"")</f>
        <v/>
      </c>
      <c r="D134" s="11" t="inlineStr">
        <is>
          <t>WEFT STOCK</t>
        </is>
      </c>
      <c r="E134" s="9" t="inlineStr">
        <is>
          <t>WE333</t>
        </is>
      </c>
      <c r="F134" s="4">
        <f>VLOOKUP($E134,'YARN CODES'!$A$2:$E1000,2,0)</f>
        <v/>
      </c>
      <c r="G134" s="4">
        <f>VLOOKUP($E134,'YARN CODES'!$A$2:$E1000,3,0)</f>
        <v/>
      </c>
      <c r="H134" s="4">
        <f>VLOOKUP($E134,'YARN CODES'!$A$2:$E1000,4,0)</f>
        <v/>
      </c>
      <c r="I134" s="4">
        <f>VLOOKUP($E134,'YARN CODES'!$A$2:$E1000,5,0)</f>
        <v/>
      </c>
      <c r="J134" s="5" t="n">
        <v>0</v>
      </c>
    </row>
    <row r="135" ht="15.75" customHeight="1" s="87">
      <c r="A135" s="2" t="n">
        <v>44496</v>
      </c>
      <c r="B135" s="2" t="n"/>
      <c r="C135" s="88">
        <f>IFERROR(IF(E135="","","ST"&amp;LEFT(E135,2)&amp;COUNTIF(E$2:E135,"&lt;&gt;")),"")</f>
        <v/>
      </c>
      <c r="D135" s="11" t="inlineStr">
        <is>
          <t>WEFT STOCK</t>
        </is>
      </c>
      <c r="E135" s="9" t="inlineStr">
        <is>
          <t>WE334</t>
        </is>
      </c>
      <c r="F135" s="4">
        <f>VLOOKUP($E135,'YARN CODES'!$A$2:$E1000,2,0)</f>
        <v/>
      </c>
      <c r="G135" s="4">
        <f>VLOOKUP($E135,'YARN CODES'!$A$2:$E1000,3,0)</f>
        <v/>
      </c>
      <c r="H135" s="4">
        <f>VLOOKUP($E135,'YARN CODES'!$A$2:$E1000,4,0)</f>
        <v/>
      </c>
      <c r="I135" s="4">
        <f>VLOOKUP($E135,'YARN CODES'!$A$2:$E1000,5,0)</f>
        <v/>
      </c>
      <c r="J135" s="5" t="n">
        <v>0</v>
      </c>
    </row>
    <row r="136" ht="15.75" customHeight="1" s="87">
      <c r="A136" s="2" t="n">
        <v>44496</v>
      </c>
      <c r="B136" s="2" t="n"/>
      <c r="C136" s="88">
        <f>IFERROR(IF(E136="","","ST"&amp;LEFT(E136,2)&amp;COUNTIF(E$2:E136,"&lt;&gt;")),"")</f>
        <v/>
      </c>
      <c r="D136" s="11" t="inlineStr">
        <is>
          <t>WEFT STOCK</t>
        </is>
      </c>
      <c r="E136" s="9" t="inlineStr">
        <is>
          <t>WE338</t>
        </is>
      </c>
      <c r="F136" s="4">
        <f>VLOOKUP($E136,'YARN CODES'!$A$2:$E1000,2,0)</f>
        <v/>
      </c>
      <c r="G136" s="4">
        <f>VLOOKUP($E136,'YARN CODES'!$A$2:$E1000,3,0)</f>
        <v/>
      </c>
      <c r="H136" s="4">
        <f>VLOOKUP($E136,'YARN CODES'!$A$2:$E1000,4,0)</f>
        <v/>
      </c>
      <c r="I136" s="4">
        <f>VLOOKUP($E136,'YARN CODES'!$A$2:$E1000,5,0)</f>
        <v/>
      </c>
      <c r="J136" s="5" t="n">
        <v>114.9</v>
      </c>
    </row>
    <row r="137" ht="15.75" customHeight="1" s="87">
      <c r="A137" s="2" t="n">
        <v>44496</v>
      </c>
      <c r="B137" s="2" t="n"/>
      <c r="C137" s="88">
        <f>IFERROR(IF(E137="","","ST"&amp;LEFT(E137,2)&amp;COUNTIF(E$2:E137,"&lt;&gt;")),"")</f>
        <v/>
      </c>
      <c r="D137" s="11" t="inlineStr">
        <is>
          <t>WEFT STOCK</t>
        </is>
      </c>
      <c r="E137" s="9" t="inlineStr">
        <is>
          <t>WE339</t>
        </is>
      </c>
      <c r="F137" s="4">
        <f>VLOOKUP($E137,'YARN CODES'!$A$2:$E1000,2,0)</f>
        <v/>
      </c>
      <c r="G137" s="4">
        <f>VLOOKUP($E137,'YARN CODES'!$A$2:$E1000,3,0)</f>
        <v/>
      </c>
      <c r="H137" s="4">
        <f>VLOOKUP($E137,'YARN CODES'!$A$2:$E1000,4,0)</f>
        <v/>
      </c>
      <c r="I137" s="4">
        <f>VLOOKUP($E137,'YARN CODES'!$A$2:$E1000,5,0)</f>
        <v/>
      </c>
      <c r="J137" s="5" t="n">
        <v>34</v>
      </c>
    </row>
    <row r="138" ht="15.75" customHeight="1" s="87">
      <c r="A138" s="2" t="n">
        <v>44496</v>
      </c>
      <c r="B138" s="2" t="n"/>
      <c r="C138" s="88">
        <f>IFERROR(IF(E138="","","ST"&amp;LEFT(E138,2)&amp;COUNTIF(E$2:E138,"&lt;&gt;")),"")</f>
        <v/>
      </c>
      <c r="D138" s="11" t="inlineStr">
        <is>
          <t>WEFT STOCK</t>
        </is>
      </c>
      <c r="E138" s="9" t="inlineStr">
        <is>
          <t>WE340</t>
        </is>
      </c>
      <c r="F138" s="4">
        <f>VLOOKUP($E138,'YARN CODES'!$A$2:$E1000,2,0)</f>
        <v/>
      </c>
      <c r="G138" s="4">
        <f>VLOOKUP($E138,'YARN CODES'!$A$2:$E1000,3,0)</f>
        <v/>
      </c>
      <c r="H138" s="4">
        <f>VLOOKUP($E138,'YARN CODES'!$A$2:$E1000,4,0)</f>
        <v/>
      </c>
      <c r="I138" s="4">
        <f>VLOOKUP($E138,'YARN CODES'!$A$2:$E1000,5,0)</f>
        <v/>
      </c>
      <c r="J138" s="5" t="n">
        <v>0</v>
      </c>
    </row>
    <row r="139" ht="15.75" customHeight="1" s="87">
      <c r="A139" s="2" t="n">
        <v>44496</v>
      </c>
      <c r="B139" s="2" t="n"/>
      <c r="C139" s="88">
        <f>IFERROR(IF(E139="","","ST"&amp;LEFT(E139,2)&amp;COUNTIF(E$2:E139,"&lt;&gt;")),"")</f>
        <v/>
      </c>
      <c r="D139" s="11" t="inlineStr">
        <is>
          <t>WEFT STOCK</t>
        </is>
      </c>
      <c r="E139" s="9" t="inlineStr">
        <is>
          <t>WE341</t>
        </is>
      </c>
      <c r="F139" s="4">
        <f>VLOOKUP($E139,'YARN CODES'!$A$2:$E1000,2,0)</f>
        <v/>
      </c>
      <c r="G139" s="4">
        <f>VLOOKUP($E139,'YARN CODES'!$A$2:$E1000,3,0)</f>
        <v/>
      </c>
      <c r="H139" s="4">
        <f>VLOOKUP($E139,'YARN CODES'!$A$2:$E1000,4,0)</f>
        <v/>
      </c>
      <c r="I139" s="4">
        <f>VLOOKUP($E139,'YARN CODES'!$A$2:$E1000,5,0)</f>
        <v/>
      </c>
      <c r="J139" s="5" t="n">
        <v>39.34</v>
      </c>
    </row>
    <row r="140" ht="15.75" customHeight="1" s="87">
      <c r="A140" s="2" t="n">
        <v>44496</v>
      </c>
      <c r="B140" s="2" t="n"/>
      <c r="C140" s="88">
        <f>IFERROR(IF(E140="","","ST"&amp;LEFT(E140,2)&amp;COUNTIF(E$2:E140,"&lt;&gt;")),"")</f>
        <v/>
      </c>
      <c r="D140" s="11" t="inlineStr">
        <is>
          <t>WEFT STOCK</t>
        </is>
      </c>
      <c r="E140" s="9" t="inlineStr">
        <is>
          <t>[Person_12]</t>
        </is>
      </c>
      <c r="F140" s="4">
        <f>VLOOKUP($E140,'YARN CODES'!$A$2:$E1000,2,0)</f>
        <v/>
      </c>
      <c r="G140" s="4">
        <f>VLOOKUP($E140,'YARN CODES'!$A$2:$E1000,3,0)</f>
        <v/>
      </c>
      <c r="H140" s="4">
        <f>VLOOKUP($E140,'YARN CODES'!$A$2:$E1000,4,0)</f>
        <v/>
      </c>
      <c r="I140" s="4">
        <f>VLOOKUP($E140,'YARN CODES'!$A$2:$E1000,5,0)</f>
        <v/>
      </c>
      <c r="J140" s="5" t="n">
        <v>44.9</v>
      </c>
    </row>
    <row r="141" ht="15.75" customHeight="1" s="87">
      <c r="A141" s="2" t="n">
        <v>44496</v>
      </c>
      <c r="B141" s="2" t="n"/>
      <c r="C141" s="88">
        <f>IFERROR(IF(E141="","","ST"&amp;LEFT(E141,2)&amp;COUNTIF(E$2:E141,"&lt;&gt;")),"")</f>
        <v/>
      </c>
      <c r="D141" s="11" t="inlineStr">
        <is>
          <t>WEFT STOCK</t>
        </is>
      </c>
      <c r="E141" s="9" t="inlineStr">
        <is>
          <t>WE344</t>
        </is>
      </c>
      <c r="F141" s="4">
        <f>VLOOKUP($E141,'YARN CODES'!$A$2:$E1000,2,0)</f>
        <v/>
      </c>
      <c r="G141" s="4">
        <f>VLOOKUP($E141,'YARN CODES'!$A$2:$E1000,3,0)</f>
        <v/>
      </c>
      <c r="H141" s="4">
        <f>VLOOKUP($E141,'YARN CODES'!$A$2:$E1000,4,0)</f>
        <v/>
      </c>
      <c r="I141" s="4">
        <f>VLOOKUP($E141,'YARN CODES'!$A$2:$E1000,5,0)</f>
        <v/>
      </c>
      <c r="J141" s="5" t="n">
        <v>47.14</v>
      </c>
    </row>
    <row r="142" ht="15.75" customHeight="1" s="87">
      <c r="A142" s="2" t="n">
        <v>44496</v>
      </c>
      <c r="B142" s="2" t="n"/>
      <c r="C142" s="88">
        <f>IFERROR(IF(E142="","","ST"&amp;LEFT(E142,2)&amp;COUNTIF(E$2:E142,"&lt;&gt;")),"")</f>
        <v/>
      </c>
      <c r="D142" s="11" t="inlineStr">
        <is>
          <t>WEFT STOCK</t>
        </is>
      </c>
      <c r="E142" s="9" t="inlineStr">
        <is>
          <t>WE351</t>
        </is>
      </c>
      <c r="F142" s="4">
        <f>VLOOKUP($E142,'YARN CODES'!$A$2:$E1000,2,0)</f>
        <v/>
      </c>
      <c r="G142" s="4">
        <f>VLOOKUP($E142,'YARN CODES'!$A$2:$E1000,3,0)</f>
        <v/>
      </c>
      <c r="H142" s="4">
        <f>VLOOKUP($E142,'YARN CODES'!$A$2:$E1000,4,0)</f>
        <v/>
      </c>
      <c r="I142" s="4">
        <f>VLOOKUP($E142,'YARN CODES'!$A$2:$E1000,5,0)</f>
        <v/>
      </c>
      <c r="J142" s="5" t="n">
        <v>0</v>
      </c>
    </row>
    <row r="143" ht="15.75" customHeight="1" s="87">
      <c r="A143" s="2" t="n">
        <v>44496</v>
      </c>
      <c r="B143" s="2" t="n"/>
      <c r="C143" s="88">
        <f>IFERROR(IF(E143="","","ST"&amp;LEFT(E143,2)&amp;COUNTIF(E$2:E143,"&lt;&gt;")),"")</f>
        <v/>
      </c>
      <c r="D143" s="11" t="inlineStr">
        <is>
          <t>WEFT STOCK</t>
        </is>
      </c>
      <c r="E143" s="9" t="inlineStr">
        <is>
          <t>WE352</t>
        </is>
      </c>
      <c r="F143" s="4">
        <f>VLOOKUP($E143,'YARN CODES'!$A$2:$E1000,2,0)</f>
        <v/>
      </c>
      <c r="G143" s="4">
        <f>VLOOKUP($E143,'YARN CODES'!$A$2:$E1000,3,0)</f>
        <v/>
      </c>
      <c r="H143" s="4">
        <f>VLOOKUP($E143,'YARN CODES'!$A$2:$E1000,4,0)</f>
        <v/>
      </c>
      <c r="I143" s="4">
        <f>VLOOKUP($E143,'YARN CODES'!$A$2:$E1000,5,0)</f>
        <v/>
      </c>
      <c r="J143" s="5" t="n">
        <v>0</v>
      </c>
    </row>
    <row r="144" ht="15.75" customHeight="1" s="87">
      <c r="A144" s="2" t="n">
        <v>44496</v>
      </c>
      <c r="B144" s="2" t="n"/>
      <c r="C144" s="88">
        <f>IFERROR(IF(E144="","","ST"&amp;LEFT(E144,2)&amp;COUNTIF(E$2:E144,"&lt;&gt;")),"")</f>
        <v/>
      </c>
      <c r="D144" s="11" t="inlineStr">
        <is>
          <t>WEFT STOCK</t>
        </is>
      </c>
      <c r="E144" s="9" t="inlineStr">
        <is>
          <t>WE353</t>
        </is>
      </c>
      <c r="F144" s="4">
        <f>VLOOKUP($E144,'YARN CODES'!$A$2:$E1000,2,0)</f>
        <v/>
      </c>
      <c r="G144" s="4">
        <f>VLOOKUP($E144,'YARN CODES'!$A$2:$E1000,3,0)</f>
        <v/>
      </c>
      <c r="H144" s="4">
        <f>VLOOKUP($E144,'YARN CODES'!$A$2:$E1000,4,0)</f>
        <v/>
      </c>
      <c r="I144" s="4">
        <f>VLOOKUP($E144,'YARN CODES'!$A$2:$E1000,5,0)</f>
        <v/>
      </c>
      <c r="J144" s="5" t="n">
        <v>40.7</v>
      </c>
    </row>
    <row r="145" ht="15.75" customHeight="1" s="87">
      <c r="A145" s="2" t="n">
        <v>44496</v>
      </c>
      <c r="B145" s="2" t="n"/>
      <c r="C145" s="88">
        <f>IFERROR(IF(E145="","","ST"&amp;LEFT(E145,2)&amp;COUNTIF(E$2:E145,"&lt;&gt;")),"")</f>
        <v/>
      </c>
      <c r="D145" s="11" t="inlineStr">
        <is>
          <t>WEFT STOCK</t>
        </is>
      </c>
      <c r="E145" s="9" t="inlineStr">
        <is>
          <t>WE354</t>
        </is>
      </c>
      <c r="F145" s="4">
        <f>VLOOKUP($E145,'YARN CODES'!$A$2:$E1000,2,0)</f>
        <v/>
      </c>
      <c r="G145" s="4">
        <f>VLOOKUP($E145,'YARN CODES'!$A$2:$E1000,3,0)</f>
        <v/>
      </c>
      <c r="H145" s="4">
        <f>VLOOKUP($E145,'YARN CODES'!$A$2:$E1000,4,0)</f>
        <v/>
      </c>
      <c r="I145" s="4">
        <f>VLOOKUP($E145,'YARN CODES'!$A$2:$E1000,5,0)</f>
        <v/>
      </c>
      <c r="J145" s="5" t="n">
        <v>0</v>
      </c>
    </row>
    <row r="146" ht="15.75" customHeight="1" s="87">
      <c r="A146" s="2" t="n">
        <v>44496</v>
      </c>
      <c r="B146" s="2" t="n"/>
      <c r="C146" s="88">
        <f>IFERROR(IF(E146="","","ST"&amp;LEFT(E146,2)&amp;COUNTIF(E$2:E146,"&lt;&gt;")),"")</f>
        <v/>
      </c>
      <c r="D146" s="11" t="inlineStr">
        <is>
          <t>WEFT STOCK</t>
        </is>
      </c>
      <c r="E146" s="9" t="inlineStr">
        <is>
          <t>WE356</t>
        </is>
      </c>
      <c r="F146" s="4">
        <f>VLOOKUP($E146,'YARN CODES'!$A$2:$E1000,2,0)</f>
        <v/>
      </c>
      <c r="G146" s="4">
        <f>VLOOKUP($E146,'YARN CODES'!$A$2:$E1000,3,0)</f>
        <v/>
      </c>
      <c r="H146" s="4">
        <f>VLOOKUP($E146,'YARN CODES'!$A$2:$E1000,4,0)</f>
        <v/>
      </c>
      <c r="I146" s="4">
        <f>VLOOKUP($E146,'YARN CODES'!$A$2:$E1000,5,0)</f>
        <v/>
      </c>
      <c r="J146" s="5" t="n">
        <v>87.8</v>
      </c>
    </row>
    <row r="147" ht="15.75" customHeight="1" s="87">
      <c r="A147" s="2" t="n">
        <v>44496</v>
      </c>
      <c r="B147" s="2" t="n"/>
      <c r="C147" s="88">
        <f>IFERROR(IF(E147="","","ST"&amp;LEFT(E147,2)&amp;COUNTIF(E$2:E147,"&lt;&gt;")),"")</f>
        <v/>
      </c>
      <c r="D147" s="11" t="inlineStr">
        <is>
          <t>WEFT STOCK</t>
        </is>
      </c>
      <c r="E147" s="9" t="inlineStr">
        <is>
          <t>WE01</t>
        </is>
      </c>
      <c r="F147" s="4">
        <f>VLOOKUP($E147,'YARN CODES'!$A$2:$E1000,2,0)</f>
        <v/>
      </c>
      <c r="G147" s="4">
        <f>VLOOKUP($E147,'YARN CODES'!$A$2:$E1000,3,0)</f>
        <v/>
      </c>
      <c r="H147" s="4">
        <f>VLOOKUP($E147,'YARN CODES'!$A$2:$E1000,4,0)</f>
        <v/>
      </c>
      <c r="I147" s="4">
        <f>VLOOKUP($E147,'YARN CODES'!$A$2:$E1000,5,0)</f>
        <v/>
      </c>
      <c r="J147" s="5" t="n">
        <v>64.73</v>
      </c>
    </row>
    <row r="148" ht="15.75" customHeight="1" s="87">
      <c r="A148" s="2" t="n">
        <v>44496</v>
      </c>
      <c r="B148" s="2" t="n"/>
      <c r="C148" s="88">
        <f>IFERROR(IF(E148="","","ST"&amp;LEFT(E148,2)&amp;COUNTIF(E$2:E148,"&lt;&gt;")),"")</f>
        <v/>
      </c>
      <c r="D148" s="11" t="inlineStr">
        <is>
          <t>WEFT STOCK</t>
        </is>
      </c>
      <c r="E148" s="9" t="inlineStr">
        <is>
          <t>WE02</t>
        </is>
      </c>
      <c r="F148" s="4">
        <f>VLOOKUP($E148,'YARN CODES'!$A$2:$E1000,2,0)</f>
        <v/>
      </c>
      <c r="G148" s="4">
        <f>VLOOKUP($E148,'YARN CODES'!$A$2:$E1000,3,0)</f>
        <v/>
      </c>
      <c r="H148" s="4">
        <f>VLOOKUP($E148,'YARN CODES'!$A$2:$E1000,4,0)</f>
        <v/>
      </c>
      <c r="I148" s="4">
        <f>VLOOKUP($E148,'YARN CODES'!$A$2:$E1000,5,0)</f>
        <v/>
      </c>
      <c r="J148" s="5" t="n">
        <v>58.73</v>
      </c>
    </row>
    <row r="149" ht="15.75" customHeight="1" s="87">
      <c r="A149" s="2" t="n">
        <v>44496</v>
      </c>
      <c r="B149" s="2" t="n"/>
      <c r="C149" s="88">
        <f>IFERROR(IF(E149="","","ST"&amp;LEFT(E149,2)&amp;COUNTIF(E$2:E149,"&lt;&gt;")),"")</f>
        <v/>
      </c>
      <c r="D149" s="11" t="inlineStr">
        <is>
          <t>WEFT STOCK</t>
        </is>
      </c>
      <c r="E149" s="9" t="inlineStr">
        <is>
          <t>WE03</t>
        </is>
      </c>
      <c r="F149" s="4">
        <f>VLOOKUP($E149,'YARN CODES'!$A$2:$E1000,2,0)</f>
        <v/>
      </c>
      <c r="G149" s="4">
        <f>VLOOKUP($E149,'YARN CODES'!$A$2:$E1000,3,0)</f>
        <v/>
      </c>
      <c r="H149" s="4">
        <f>VLOOKUP($E149,'YARN CODES'!$A$2:$E1000,4,0)</f>
        <v/>
      </c>
      <c r="I149" s="4">
        <f>VLOOKUP($E149,'YARN CODES'!$A$2:$E1000,5,0)</f>
        <v/>
      </c>
      <c r="J149" s="5" t="n">
        <v>0</v>
      </c>
    </row>
    <row r="150" ht="15.75" customHeight="1" s="87">
      <c r="A150" s="2" t="n">
        <v>44496</v>
      </c>
      <c r="B150" s="2" t="n"/>
      <c r="C150" s="88">
        <f>IFERROR(IF(E150="","","ST"&amp;LEFT(E150,2)&amp;COUNTIF(E$2:E150,"&lt;&gt;")),"")</f>
        <v/>
      </c>
      <c r="D150" s="11" t="inlineStr">
        <is>
          <t>WEFT STOCK</t>
        </is>
      </c>
      <c r="E150" s="9" t="inlineStr">
        <is>
          <t>WE04</t>
        </is>
      </c>
      <c r="F150" s="4">
        <f>VLOOKUP($E150,'YARN CODES'!$A$2:$E1000,2,0)</f>
        <v/>
      </c>
      <c r="G150" s="4">
        <f>VLOOKUP($E150,'YARN CODES'!$A$2:$E1000,3,0)</f>
        <v/>
      </c>
      <c r="H150" s="4">
        <f>VLOOKUP($E150,'YARN CODES'!$A$2:$E1000,4,0)</f>
        <v/>
      </c>
      <c r="I150" s="4">
        <f>VLOOKUP($E150,'YARN CODES'!$A$2:$E1000,5,0)</f>
        <v/>
      </c>
      <c r="J150" s="5" t="n">
        <v>0</v>
      </c>
    </row>
    <row r="151" ht="15.75" customHeight="1" s="87">
      <c r="A151" s="2" t="n">
        <v>44496</v>
      </c>
      <c r="B151" s="2" t="n"/>
      <c r="C151" s="88">
        <f>IFERROR(IF(E151="","","ST"&amp;LEFT(E151,2)&amp;COUNTIF(E$2:E151,"&lt;&gt;")),"")</f>
        <v/>
      </c>
      <c r="D151" s="11" t="inlineStr">
        <is>
          <t>WEFT STOCK</t>
        </is>
      </c>
      <c r="E151" s="9" t="inlineStr">
        <is>
          <t>WE05</t>
        </is>
      </c>
      <c r="F151" s="4">
        <f>VLOOKUP($E151,'YARN CODES'!$A$2:$E1000,2,0)</f>
        <v/>
      </c>
      <c r="G151" s="4">
        <f>VLOOKUP($E151,'YARN CODES'!$A$2:$E1000,3,0)</f>
        <v/>
      </c>
      <c r="H151" s="4">
        <f>VLOOKUP($E151,'YARN CODES'!$A$2:$E1000,4,0)</f>
        <v/>
      </c>
      <c r="I151" s="4">
        <f>VLOOKUP($E151,'YARN CODES'!$A$2:$E1000,5,0)</f>
        <v/>
      </c>
      <c r="J151" s="5" t="n">
        <v>111.14</v>
      </c>
    </row>
    <row r="152" ht="15.75" customHeight="1" s="87">
      <c r="A152" s="2" t="n">
        <v>44496</v>
      </c>
      <c r="B152" s="2" t="n"/>
      <c r="C152" s="88">
        <f>IFERROR(IF(E152="","","ST"&amp;LEFT(E152,2)&amp;COUNTIF(E$2:E152,"&lt;&gt;")),"")</f>
        <v/>
      </c>
      <c r="D152" s="11" t="inlineStr">
        <is>
          <t>WEFT STOCK</t>
        </is>
      </c>
      <c r="E152" s="9" t="inlineStr">
        <is>
          <t>WE06</t>
        </is>
      </c>
      <c r="F152" s="4">
        <f>VLOOKUP($E152,'YARN CODES'!$A$2:$E1000,2,0)</f>
        <v/>
      </c>
      <c r="G152" s="4">
        <f>VLOOKUP($E152,'YARN CODES'!$A$2:$E1000,3,0)</f>
        <v/>
      </c>
      <c r="H152" s="4">
        <f>VLOOKUP($E152,'YARN CODES'!$A$2:$E1000,4,0)</f>
        <v/>
      </c>
      <c r="I152" s="4">
        <f>VLOOKUP($E152,'YARN CODES'!$A$2:$E1000,5,0)</f>
        <v/>
      </c>
      <c r="J152" s="5" t="n">
        <v>0</v>
      </c>
    </row>
    <row r="153" ht="15.75" customHeight="1" s="87">
      <c r="A153" s="2" t="n">
        <v>44496</v>
      </c>
      <c r="B153" s="2" t="n"/>
      <c r="C153" s="88">
        <f>IFERROR(IF(E153="","","ST"&amp;LEFT(E153,2)&amp;COUNTIF(E$2:E153,"&lt;&gt;")),"")</f>
        <v/>
      </c>
      <c r="D153" s="11" t="inlineStr">
        <is>
          <t>WEFT STOCK</t>
        </is>
      </c>
      <c r="E153" s="9" t="inlineStr">
        <is>
          <t>WE07</t>
        </is>
      </c>
      <c r="F153" s="4">
        <f>VLOOKUP($E153,'YARN CODES'!$A$2:$E1000,2,0)</f>
        <v/>
      </c>
      <c r="G153" s="4">
        <f>VLOOKUP($E153,'YARN CODES'!$A$2:$E1000,3,0)</f>
        <v/>
      </c>
      <c r="H153" s="4">
        <f>VLOOKUP($E153,'YARN CODES'!$A$2:$E1000,4,0)</f>
        <v/>
      </c>
      <c r="I153" s="4">
        <f>VLOOKUP($E153,'YARN CODES'!$A$2:$E1000,5,0)</f>
        <v/>
      </c>
      <c r="J153" s="5" t="n">
        <v>0</v>
      </c>
    </row>
    <row r="154" ht="15.75" customHeight="1" s="87">
      <c r="A154" s="2" t="n">
        <v>44496</v>
      </c>
      <c r="B154" s="2" t="n"/>
      <c r="C154" s="88">
        <f>IFERROR(IF(E154="","","ST"&amp;LEFT(E154,2)&amp;COUNTIF(E$2:E154,"&lt;&gt;")),"")</f>
        <v/>
      </c>
      <c r="D154" s="11" t="inlineStr">
        <is>
          <t>WEFT STOCK</t>
        </is>
      </c>
      <c r="E154" s="9" t="inlineStr">
        <is>
          <t>WE08</t>
        </is>
      </c>
      <c r="F154" s="4">
        <f>VLOOKUP($E154,'YARN CODES'!$A$2:$E1000,2,0)</f>
        <v/>
      </c>
      <c r="G154" s="4">
        <f>VLOOKUP($E154,'YARN CODES'!$A$2:$E1000,3,0)</f>
        <v/>
      </c>
      <c r="H154" s="4">
        <f>VLOOKUP($E154,'YARN CODES'!$A$2:$E1000,4,0)</f>
        <v/>
      </c>
      <c r="I154" s="4">
        <f>VLOOKUP($E154,'YARN CODES'!$A$2:$E1000,5,0)</f>
        <v/>
      </c>
      <c r="J154" s="5" t="n">
        <v>0</v>
      </c>
    </row>
    <row r="155" ht="15.75" customHeight="1" s="87">
      <c r="A155" s="2" t="n">
        <v>44496</v>
      </c>
      <c r="B155" s="2" t="n"/>
      <c r="C155" s="88">
        <f>IFERROR(IF(E155="","","ST"&amp;LEFT(E155,2)&amp;COUNTIF(E$2:E155,"&lt;&gt;")),"")</f>
        <v/>
      </c>
      <c r="D155" s="11" t="inlineStr">
        <is>
          <t>WEFT STOCK</t>
        </is>
      </c>
      <c r="E155" s="9" t="inlineStr">
        <is>
          <t>WE09</t>
        </is>
      </c>
      <c r="F155" s="4">
        <f>VLOOKUP($E155,'YARN CODES'!$A$2:$E1000,2,0)</f>
        <v/>
      </c>
      <c r="G155" s="4">
        <f>VLOOKUP($E155,'YARN CODES'!$A$2:$E1000,3,0)</f>
        <v/>
      </c>
      <c r="H155" s="4">
        <f>VLOOKUP($E155,'YARN CODES'!$A$2:$E1000,4,0)</f>
        <v/>
      </c>
      <c r="I155" s="4">
        <f>VLOOKUP($E155,'YARN CODES'!$A$2:$E1000,5,0)</f>
        <v/>
      </c>
      <c r="J155" s="5" t="n">
        <v>0</v>
      </c>
    </row>
    <row r="156" ht="15.75" customHeight="1" s="87">
      <c r="A156" s="2" t="n">
        <v>44496</v>
      </c>
      <c r="B156" s="2" t="n"/>
      <c r="C156" s="88">
        <f>IFERROR(IF(E156="","","ST"&amp;LEFT(E156,2)&amp;COUNTIF(E$2:E156,"&lt;&gt;")),"")</f>
        <v/>
      </c>
      <c r="D156" s="11" t="inlineStr">
        <is>
          <t>WEFT STOCK</t>
        </is>
      </c>
      <c r="E156" s="9" t="inlineStr">
        <is>
          <t>WE113</t>
        </is>
      </c>
      <c r="F156" s="4">
        <f>VLOOKUP($E156,'YARN CODES'!$A$2:$E1000,2,0)</f>
        <v/>
      </c>
      <c r="G156" s="4">
        <f>VLOOKUP($E156,'YARN CODES'!$A$2:$E1000,3,0)</f>
        <v/>
      </c>
      <c r="H156" s="4">
        <f>VLOOKUP($E156,'YARN CODES'!$A$2:$E1000,4,0)</f>
        <v/>
      </c>
      <c r="I156" s="4">
        <f>VLOOKUP($E156,'YARN CODES'!$A$2:$E1000,5,0)</f>
        <v/>
      </c>
      <c r="J156" s="5" t="n">
        <v>0</v>
      </c>
    </row>
    <row r="157" ht="15.75" customHeight="1" s="87">
      <c r="A157" s="2" t="n">
        <v>44496</v>
      </c>
      <c r="B157" s="2" t="n"/>
      <c r="C157" s="88">
        <f>IFERROR(IF(E157="","","ST"&amp;LEFT(E157,2)&amp;COUNTIF(E$2:E157,"&lt;&gt;")),"")</f>
        <v/>
      </c>
      <c r="D157" s="11" t="inlineStr">
        <is>
          <t>WEFT STOCK</t>
        </is>
      </c>
      <c r="E157" s="9" t="inlineStr">
        <is>
          <t>WE124</t>
        </is>
      </c>
      <c r="F157" s="4">
        <f>VLOOKUP($E157,'YARN CODES'!$A$2:$E1000,2,0)</f>
        <v/>
      </c>
      <c r="G157" s="4">
        <f>VLOOKUP($E157,'YARN CODES'!$A$2:$E1000,3,0)</f>
        <v/>
      </c>
      <c r="H157" s="4">
        <f>VLOOKUP($E157,'YARN CODES'!$A$2:$E1000,4,0)</f>
        <v/>
      </c>
      <c r="I157" s="4">
        <f>VLOOKUP($E157,'YARN CODES'!$A$2:$E1000,5,0)</f>
        <v/>
      </c>
      <c r="J157" s="5" t="n">
        <v>45.98</v>
      </c>
    </row>
    <row r="158" ht="15.75" customHeight="1" s="87">
      <c r="A158" s="2" t="n">
        <v>44496</v>
      </c>
      <c r="B158" s="2" t="n"/>
      <c r="C158" s="88">
        <f>IFERROR(IF(E158="","","ST"&amp;LEFT(E158,2)&amp;COUNTIF(E$2:E158,"&lt;&gt;")),"")</f>
        <v/>
      </c>
      <c r="D158" s="11" t="inlineStr">
        <is>
          <t>WEFT STOCK</t>
        </is>
      </c>
      <c r="E158" s="9" t="inlineStr">
        <is>
          <t>WE125</t>
        </is>
      </c>
      <c r="F158" s="4">
        <f>VLOOKUP($E158,'YARN CODES'!$A$2:$E1000,2,0)</f>
        <v/>
      </c>
      <c r="G158" s="4">
        <f>VLOOKUP($E158,'YARN CODES'!$A$2:$E1000,3,0)</f>
        <v/>
      </c>
      <c r="H158" s="4">
        <f>VLOOKUP($E158,'YARN CODES'!$A$2:$E1000,4,0)</f>
        <v/>
      </c>
      <c r="I158" s="4">
        <f>VLOOKUP($E158,'YARN CODES'!$A$2:$E1000,5,0)</f>
        <v/>
      </c>
      <c r="J158" s="5" t="n">
        <v>31</v>
      </c>
    </row>
    <row r="159" ht="15.75" customHeight="1" s="87">
      <c r="A159" s="2" t="n">
        <v>44496</v>
      </c>
      <c r="B159" s="2" t="n"/>
      <c r="C159" s="88">
        <f>IFERROR(IF(E159="","","ST"&amp;LEFT(E159,2)&amp;COUNTIF(E$2:E159,"&lt;&gt;")),"")</f>
        <v/>
      </c>
      <c r="D159" s="11" t="inlineStr">
        <is>
          <t>WEFT STOCK</t>
        </is>
      </c>
      <c r="E159" s="9" t="inlineStr">
        <is>
          <t>WE126</t>
        </is>
      </c>
      <c r="F159" s="4">
        <f>VLOOKUP($E159,'YARN CODES'!$A$2:$E1000,2,0)</f>
        <v/>
      </c>
      <c r="G159" s="4">
        <f>VLOOKUP($E159,'YARN CODES'!$A$2:$E1000,3,0)</f>
        <v/>
      </c>
      <c r="H159" s="4">
        <f>VLOOKUP($E159,'YARN CODES'!$A$2:$E1000,4,0)</f>
        <v/>
      </c>
      <c r="I159" s="4">
        <f>VLOOKUP($E159,'YARN CODES'!$A$2:$E1000,5,0)</f>
        <v/>
      </c>
      <c r="J159" s="5" t="n">
        <v>22.26</v>
      </c>
    </row>
    <row r="160" ht="15.75" customHeight="1" s="87">
      <c r="A160" s="2" t="n">
        <v>44496</v>
      </c>
      <c r="B160" s="2" t="n"/>
      <c r="C160" s="88">
        <f>IFERROR(IF(E160="","","ST"&amp;LEFT(E160,2)&amp;COUNTIF(E$2:E160,"&lt;&gt;")),"")</f>
        <v/>
      </c>
      <c r="D160" s="11" t="inlineStr">
        <is>
          <t>WEFT STOCK</t>
        </is>
      </c>
      <c r="E160" s="9" t="inlineStr">
        <is>
          <t>[Person_13]</t>
        </is>
      </c>
      <c r="F160" s="4">
        <f>VLOOKUP($E160,'YARN CODES'!$A$2:$E1000,2,0)</f>
        <v/>
      </c>
      <c r="G160" s="4">
        <f>VLOOKUP($E160,'YARN CODES'!$A$2:$E1000,3,0)</f>
        <v/>
      </c>
      <c r="H160" s="4">
        <f>VLOOKUP($E160,'YARN CODES'!$A$2:$E1000,4,0)</f>
        <v/>
      </c>
      <c r="I160" s="4">
        <f>VLOOKUP($E160,'YARN CODES'!$A$2:$E1000,5,0)</f>
        <v/>
      </c>
      <c r="J160" s="5" t="n">
        <v>20</v>
      </c>
    </row>
    <row r="161" ht="15.75" customHeight="1" s="87">
      <c r="A161" s="2" t="n">
        <v>44496</v>
      </c>
      <c r="B161" s="2" t="n"/>
      <c r="C161" s="88">
        <f>IFERROR(IF(E161="","","ST"&amp;LEFT(E161,2)&amp;COUNTIF(E$2:E161,"&lt;&gt;")),"")</f>
        <v/>
      </c>
      <c r="D161" s="11" t="inlineStr">
        <is>
          <t>WEFT STOCK</t>
        </is>
      </c>
      <c r="E161" s="9" t="inlineStr">
        <is>
          <t>WE128</t>
        </is>
      </c>
      <c r="F161" s="4">
        <f>VLOOKUP($E161,'YARN CODES'!$A$2:$E1000,2,0)</f>
        <v/>
      </c>
      <c r="G161" s="4">
        <f>VLOOKUP($E161,'YARN CODES'!$A$2:$E1000,3,0)</f>
        <v/>
      </c>
      <c r="H161" s="4">
        <f>VLOOKUP($E161,'YARN CODES'!$A$2:$E1000,4,0)</f>
        <v/>
      </c>
      <c r="I161" s="4">
        <f>VLOOKUP($E161,'YARN CODES'!$A$2:$E1000,5,0)</f>
        <v/>
      </c>
      <c r="J161" s="5" t="n">
        <v>27.14</v>
      </c>
    </row>
    <row r="162" ht="15.75" customHeight="1" s="87">
      <c r="A162" s="2" t="n">
        <v>44496</v>
      </c>
      <c r="B162" s="2" t="n"/>
      <c r="C162" s="88">
        <f>IFERROR(IF(E162="","","ST"&amp;LEFT(E162,2)&amp;COUNTIF(E$2:E162,"&lt;&gt;")),"")</f>
        <v/>
      </c>
      <c r="D162" s="11" t="inlineStr">
        <is>
          <t>WEFT STOCK</t>
        </is>
      </c>
      <c r="E162" s="9" t="inlineStr">
        <is>
          <t>WE129</t>
        </is>
      </c>
      <c r="F162" s="4">
        <f>VLOOKUP($E162,'YARN CODES'!$A$2:$E1000,2,0)</f>
        <v/>
      </c>
      <c r="G162" s="4">
        <f>VLOOKUP($E162,'YARN CODES'!$A$2:$E1000,3,0)</f>
        <v/>
      </c>
      <c r="H162" s="4">
        <f>VLOOKUP($E162,'YARN CODES'!$A$2:$E1000,4,0)</f>
        <v/>
      </c>
      <c r="I162" s="4">
        <f>VLOOKUP($E162,'YARN CODES'!$A$2:$E1000,5,0)</f>
        <v/>
      </c>
      <c r="J162" s="5" t="n">
        <v>105.63</v>
      </c>
    </row>
    <row r="163" ht="15.75" customHeight="1" s="87">
      <c r="A163" s="2" t="n">
        <v>44496</v>
      </c>
      <c r="B163" s="2" t="n"/>
      <c r="C163" s="88">
        <f>IFERROR(IF(E163="","","ST"&amp;LEFT(E163,2)&amp;COUNTIF(E$2:E163,"&lt;&gt;")),"")</f>
        <v/>
      </c>
      <c r="D163" s="11" t="inlineStr">
        <is>
          <t>WEFT STOCK</t>
        </is>
      </c>
      <c r="E163" s="9" t="inlineStr">
        <is>
          <t>WE130</t>
        </is>
      </c>
      <c r="F163" s="4">
        <f>VLOOKUP($E163,'YARN CODES'!$A$2:$E1000,2,0)</f>
        <v/>
      </c>
      <c r="G163" s="4">
        <f>VLOOKUP($E163,'YARN CODES'!$A$2:$E1000,3,0)</f>
        <v/>
      </c>
      <c r="H163" s="4">
        <f>VLOOKUP($E163,'YARN CODES'!$A$2:$E1000,4,0)</f>
        <v/>
      </c>
      <c r="I163" s="4">
        <f>VLOOKUP($E163,'YARN CODES'!$A$2:$E1000,5,0)</f>
        <v/>
      </c>
      <c r="J163" s="5" t="n">
        <v>41.34</v>
      </c>
    </row>
    <row r="164" ht="15.75" customHeight="1" s="87">
      <c r="A164" s="2" t="n">
        <v>44496</v>
      </c>
      <c r="B164" s="2" t="n"/>
      <c r="C164" s="88">
        <f>IFERROR(IF(E164="","","ST"&amp;LEFT(E164,2)&amp;COUNTIF(E$2:E164,"&lt;&gt;")),"")</f>
        <v/>
      </c>
      <c r="D164" s="11" t="inlineStr">
        <is>
          <t>WEFT STOCK</t>
        </is>
      </c>
      <c r="E164" s="9" t="inlineStr">
        <is>
          <t>[Person_14]</t>
        </is>
      </c>
      <c r="F164" s="4">
        <f>VLOOKUP($E164,'YARN CODES'!$A$2:$E1000,2,0)</f>
        <v/>
      </c>
      <c r="G164" s="4">
        <f>VLOOKUP($E164,'YARN CODES'!$A$2:$E1000,3,0)</f>
        <v/>
      </c>
      <c r="H164" s="4">
        <f>VLOOKUP($E164,'YARN CODES'!$A$2:$E1000,4,0)</f>
        <v/>
      </c>
      <c r="I164" s="4">
        <f>VLOOKUP($E164,'YARN CODES'!$A$2:$E1000,5,0)</f>
        <v/>
      </c>
      <c r="J164" s="5" t="n">
        <v>49.74</v>
      </c>
    </row>
    <row r="165" ht="15.75" customHeight="1" s="87">
      <c r="A165" s="2" t="n">
        <v>44496</v>
      </c>
      <c r="B165" s="2" t="n"/>
      <c r="C165" s="88">
        <f>IFERROR(IF(E165="","","ST"&amp;LEFT(E165,2)&amp;COUNTIF(E$2:E165,"&lt;&gt;")),"")</f>
        <v/>
      </c>
      <c r="D165" s="11" t="inlineStr">
        <is>
          <t>WEFT STOCK</t>
        </is>
      </c>
      <c r="E165" s="9" t="inlineStr">
        <is>
          <t>[Person_15]</t>
        </is>
      </c>
      <c r="F165" s="4">
        <f>VLOOKUP($E165,'YARN CODES'!$A$2:$E1000,2,0)</f>
        <v/>
      </c>
      <c r="G165" s="4">
        <f>VLOOKUP($E165,'YARN CODES'!$A$2:$E1000,3,0)</f>
        <v/>
      </c>
      <c r="H165" s="4">
        <f>VLOOKUP($E165,'YARN CODES'!$A$2:$E1000,4,0)</f>
        <v/>
      </c>
      <c r="I165" s="4">
        <f>VLOOKUP($E165,'YARN CODES'!$A$2:$E1000,5,0)</f>
        <v/>
      </c>
      <c r="J165" s="5" t="n">
        <v>89.11</v>
      </c>
    </row>
    <row r="166" ht="15.75" customHeight="1" s="87">
      <c r="A166" s="2" t="n">
        <v>44496</v>
      </c>
      <c r="B166" s="2" t="n"/>
      <c r="C166" s="88">
        <f>IFERROR(IF(E166="","","ST"&amp;LEFT(E166,2)&amp;COUNTIF(E$2:E166,"&lt;&gt;")),"")</f>
        <v/>
      </c>
      <c r="D166" s="11" t="inlineStr">
        <is>
          <t>WEFT STOCK</t>
        </is>
      </c>
      <c r="E166" s="9" t="inlineStr">
        <is>
          <t>WE133</t>
        </is>
      </c>
      <c r="F166" s="4">
        <f>VLOOKUP($E166,'YARN CODES'!$A$2:$E1000,2,0)</f>
        <v/>
      </c>
      <c r="G166" s="4">
        <f>VLOOKUP($E166,'YARN CODES'!$A$2:$E1000,3,0)</f>
        <v/>
      </c>
      <c r="H166" s="4">
        <f>VLOOKUP($E166,'YARN CODES'!$A$2:$E1000,4,0)</f>
        <v/>
      </c>
      <c r="I166" s="4">
        <f>VLOOKUP($E166,'YARN CODES'!$A$2:$E1000,5,0)</f>
        <v/>
      </c>
      <c r="J166" s="5" t="n">
        <v>32.97</v>
      </c>
    </row>
    <row r="167" ht="15.75" customHeight="1" s="87">
      <c r="A167" s="2" t="n">
        <v>44496</v>
      </c>
      <c r="B167" s="2" t="n"/>
      <c r="C167" s="88">
        <f>IFERROR(IF(E167="","","ST"&amp;LEFT(E167,2)&amp;COUNTIF(E$2:E167,"&lt;&gt;")),"")</f>
        <v/>
      </c>
      <c r="D167" s="11" t="inlineStr">
        <is>
          <t>WEFT STOCK</t>
        </is>
      </c>
      <c r="E167" s="9" t="inlineStr">
        <is>
          <t>WE134</t>
        </is>
      </c>
      <c r="F167" s="4">
        <f>VLOOKUP($E167,'YARN CODES'!$A$2:$E1000,2,0)</f>
        <v/>
      </c>
      <c r="G167" s="4">
        <f>VLOOKUP($E167,'YARN CODES'!$A$2:$E1000,3,0)</f>
        <v/>
      </c>
      <c r="H167" s="4">
        <f>VLOOKUP($E167,'YARN CODES'!$A$2:$E1000,4,0)</f>
        <v/>
      </c>
      <c r="I167" s="4">
        <f>VLOOKUP($E167,'YARN CODES'!$A$2:$E1000,5,0)</f>
        <v/>
      </c>
      <c r="J167" s="5" t="n">
        <v>81</v>
      </c>
    </row>
    <row r="168" ht="15.75" customHeight="1" s="87">
      <c r="A168" s="2" t="n">
        <v>44496</v>
      </c>
      <c r="B168" s="2" t="n"/>
      <c r="C168" s="88">
        <f>IFERROR(IF(E168="","","ST"&amp;LEFT(E168,2)&amp;COUNTIF(E$2:E168,"&lt;&gt;")),"")</f>
        <v/>
      </c>
      <c r="D168" s="11" t="inlineStr">
        <is>
          <t>WEFT STOCK</t>
        </is>
      </c>
      <c r="E168" s="9" t="inlineStr">
        <is>
          <t>WE135</t>
        </is>
      </c>
      <c r="F168" s="4">
        <f>VLOOKUP($E168,'YARN CODES'!$A$2:$E1000,2,0)</f>
        <v/>
      </c>
      <c r="G168" s="4">
        <f>VLOOKUP($E168,'YARN CODES'!$A$2:$E1000,3,0)</f>
        <v/>
      </c>
      <c r="H168" s="4">
        <f>VLOOKUP($E168,'YARN CODES'!$A$2:$E1000,4,0)</f>
        <v/>
      </c>
      <c r="I168" s="4">
        <f>VLOOKUP($E168,'YARN CODES'!$A$2:$E1000,5,0)</f>
        <v/>
      </c>
      <c r="J168" s="5" t="n">
        <v>22.49</v>
      </c>
    </row>
    <row r="169" ht="15.75" customHeight="1" s="87">
      <c r="A169" s="2" t="n">
        <v>44496</v>
      </c>
      <c r="B169" s="2" t="n"/>
      <c r="C169" s="88">
        <f>IFERROR(IF(E169="","","ST"&amp;LEFT(E169,2)&amp;COUNTIF(E$2:E169,"&lt;&gt;")),"")</f>
        <v/>
      </c>
      <c r="D169" s="11" t="inlineStr">
        <is>
          <t>WEFT STOCK</t>
        </is>
      </c>
      <c r="E169" s="9" t="inlineStr">
        <is>
          <t>WE136</t>
        </is>
      </c>
      <c r="F169" s="4">
        <f>VLOOKUP($E169,'YARN CODES'!$A$2:$E1000,2,0)</f>
        <v/>
      </c>
      <c r="G169" s="4">
        <f>VLOOKUP($E169,'YARN CODES'!$A$2:$E1000,3,0)</f>
        <v/>
      </c>
      <c r="H169" s="4">
        <f>VLOOKUP($E169,'YARN CODES'!$A$2:$E1000,4,0)</f>
        <v/>
      </c>
      <c r="I169" s="4">
        <f>VLOOKUP($E169,'YARN CODES'!$A$2:$E1000,5,0)</f>
        <v/>
      </c>
      <c r="J169" s="5" t="n">
        <v>87.88</v>
      </c>
    </row>
    <row r="170" ht="15.75" customHeight="1" s="87">
      <c r="A170" s="2" t="n">
        <v>44496</v>
      </c>
      <c r="B170" s="2" t="n"/>
      <c r="C170" s="88">
        <f>IFERROR(IF(E170="","","ST"&amp;LEFT(E170,2)&amp;COUNTIF(E$2:E170,"&lt;&gt;")),"")</f>
        <v/>
      </c>
      <c r="D170" s="11" t="inlineStr">
        <is>
          <t>WEFT STOCK</t>
        </is>
      </c>
      <c r="E170" s="9" t="inlineStr">
        <is>
          <t>WE137</t>
        </is>
      </c>
      <c r="F170" s="4">
        <f>VLOOKUP($E170,'YARN CODES'!$A$2:$E1000,2,0)</f>
        <v/>
      </c>
      <c r="G170" s="4">
        <f>VLOOKUP($E170,'YARN CODES'!$A$2:$E1000,3,0)</f>
        <v/>
      </c>
      <c r="H170" s="4">
        <f>VLOOKUP($E170,'YARN CODES'!$A$2:$E1000,4,0)</f>
        <v/>
      </c>
      <c r="I170" s="4">
        <f>VLOOKUP($E170,'YARN CODES'!$A$2:$E1000,5,0)</f>
        <v/>
      </c>
      <c r="J170" s="5" t="n">
        <v>50.42</v>
      </c>
    </row>
    <row r="171" ht="15.75" customHeight="1" s="87">
      <c r="A171" s="2" t="n">
        <v>44496</v>
      </c>
      <c r="B171" s="2" t="n"/>
      <c r="C171" s="88">
        <f>IFERROR(IF(E171="","","ST"&amp;LEFT(E171,2)&amp;COUNTIF(E$2:E171,"&lt;&gt;")),"")</f>
        <v/>
      </c>
      <c r="D171" s="11" t="inlineStr">
        <is>
          <t>WEFT STOCK</t>
        </is>
      </c>
      <c r="E171" s="9" t="inlineStr">
        <is>
          <t>WE138</t>
        </is>
      </c>
      <c r="F171" s="4">
        <f>VLOOKUP($E171,'YARN CODES'!$A$2:$E1000,2,0)</f>
        <v/>
      </c>
      <c r="G171" s="4">
        <f>VLOOKUP($E171,'YARN CODES'!$A$2:$E1000,3,0)</f>
        <v/>
      </c>
      <c r="H171" s="4">
        <f>VLOOKUP($E171,'YARN CODES'!$A$2:$E1000,4,0)</f>
        <v/>
      </c>
      <c r="I171" s="4">
        <f>VLOOKUP($E171,'YARN CODES'!$A$2:$E1000,5,0)</f>
        <v/>
      </c>
      <c r="J171" s="5" t="n">
        <v>3.36</v>
      </c>
    </row>
    <row r="172" ht="15.75" customHeight="1" s="87">
      <c r="A172" s="2" t="n">
        <v>44496</v>
      </c>
      <c r="B172" s="2" t="n"/>
      <c r="C172" s="88">
        <f>IFERROR(IF(E172="","","ST"&amp;LEFT(E172,2)&amp;COUNTIF(E$2:E172,"&lt;&gt;")),"")</f>
        <v/>
      </c>
      <c r="D172" s="11" t="inlineStr">
        <is>
          <t>WEFT STOCK</t>
        </is>
      </c>
      <c r="E172" s="9" t="inlineStr">
        <is>
          <t>WE139</t>
        </is>
      </c>
      <c r="F172" s="4">
        <f>VLOOKUP($E172,'YARN CODES'!$A$2:$E1000,2,0)</f>
        <v/>
      </c>
      <c r="G172" s="4">
        <f>VLOOKUP($E172,'YARN CODES'!$A$2:$E1000,3,0)</f>
        <v/>
      </c>
      <c r="H172" s="4">
        <f>VLOOKUP($E172,'YARN CODES'!$A$2:$E1000,4,0)</f>
        <v/>
      </c>
      <c r="I172" s="4">
        <f>VLOOKUP($E172,'YARN CODES'!$A$2:$E1000,5,0)</f>
        <v/>
      </c>
      <c r="J172" s="5" t="n">
        <v>5.16</v>
      </c>
    </row>
    <row r="173" ht="15.75" customHeight="1" s="87">
      <c r="A173" s="2" t="n">
        <v>44496</v>
      </c>
      <c r="B173" s="2" t="n"/>
      <c r="C173" s="88">
        <f>IFERROR(IF(E173="","","ST"&amp;LEFT(E173,2)&amp;COUNTIF(E$2:E173,"&lt;&gt;")),"")</f>
        <v/>
      </c>
      <c r="D173" s="11" t="inlineStr">
        <is>
          <t>WEFT STOCK</t>
        </is>
      </c>
      <c r="E173" s="9" t="inlineStr">
        <is>
          <t>WE140</t>
        </is>
      </c>
      <c r="F173" s="4">
        <f>VLOOKUP($E173,'YARN CODES'!$A$2:$E1000,2,0)</f>
        <v/>
      </c>
      <c r="G173" s="4">
        <f>VLOOKUP($E173,'YARN CODES'!$A$2:$E1000,3,0)</f>
        <v/>
      </c>
      <c r="H173" s="4">
        <f>VLOOKUP($E173,'YARN CODES'!$A$2:$E1000,4,0)</f>
        <v/>
      </c>
      <c r="I173" s="4">
        <f>VLOOKUP($E173,'YARN CODES'!$A$2:$E1000,5,0)</f>
        <v/>
      </c>
      <c r="J173" s="5" t="n">
        <v>88.06999999999999</v>
      </c>
    </row>
    <row r="174" ht="15.75" customHeight="1" s="87">
      <c r="A174" s="2" t="n">
        <v>44496</v>
      </c>
      <c r="B174" s="2" t="n"/>
      <c r="C174" s="88">
        <f>IFERROR(IF(E174="","","ST"&amp;LEFT(E174,2)&amp;COUNTIF(E$2:E174,"&lt;&gt;")),"")</f>
        <v/>
      </c>
      <c r="D174" s="11" t="inlineStr">
        <is>
          <t>WEFT STOCK</t>
        </is>
      </c>
      <c r="E174" s="9" t="inlineStr">
        <is>
          <t>WE141</t>
        </is>
      </c>
      <c r="F174" s="4">
        <f>VLOOKUP($E174,'YARN CODES'!$A$2:$E1000,2,0)</f>
        <v/>
      </c>
      <c r="G174" s="4">
        <f>VLOOKUP($E174,'YARN CODES'!$A$2:$E1000,3,0)</f>
        <v/>
      </c>
      <c r="H174" s="4">
        <f>VLOOKUP($E174,'YARN CODES'!$A$2:$E1000,4,0)</f>
        <v/>
      </c>
      <c r="I174" s="4">
        <f>VLOOKUP($E174,'YARN CODES'!$A$2:$E1000,5,0)</f>
        <v/>
      </c>
      <c r="J174" s="5" t="n">
        <v>20.02</v>
      </c>
    </row>
    <row r="175" ht="15.75" customHeight="1" s="87">
      <c r="A175" s="2" t="n">
        <v>44496</v>
      </c>
      <c r="B175" s="2" t="n"/>
      <c r="C175" s="88">
        <f>IFERROR(IF(E175="","","ST"&amp;LEFT(E175,2)&amp;COUNTIF(E$2:E175,"&lt;&gt;")),"")</f>
        <v/>
      </c>
      <c r="D175" s="11" t="inlineStr">
        <is>
          <t>WEFT STOCK</t>
        </is>
      </c>
      <c r="E175" s="9" t="inlineStr">
        <is>
          <t>WE142</t>
        </is>
      </c>
      <c r="F175" s="4">
        <f>VLOOKUP($E175,'YARN CODES'!$A$2:$E1000,2,0)</f>
        <v/>
      </c>
      <c r="G175" s="4">
        <f>VLOOKUP($E175,'YARN CODES'!$A$2:$E1000,3,0)</f>
        <v/>
      </c>
      <c r="H175" s="4">
        <f>VLOOKUP($E175,'YARN CODES'!$A$2:$E1000,4,0)</f>
        <v/>
      </c>
      <c r="I175" s="4">
        <f>VLOOKUP($E175,'YARN CODES'!$A$2:$E1000,5,0)</f>
        <v/>
      </c>
      <c r="J175" s="5" t="n">
        <v>97.05</v>
      </c>
    </row>
    <row r="176" ht="15.75" customHeight="1" s="87">
      <c r="A176" s="2" t="n">
        <v>44496</v>
      </c>
      <c r="B176" s="2" t="n"/>
      <c r="C176" s="88">
        <f>IFERROR(IF(E176="","","ST"&amp;LEFT(E176,2)&amp;COUNTIF(E$2:E176,"&lt;&gt;")),"")</f>
        <v/>
      </c>
      <c r="D176" s="11" t="inlineStr">
        <is>
          <t>WEFT STOCK</t>
        </is>
      </c>
      <c r="E176" s="9" t="inlineStr">
        <is>
          <t>[Person_16]</t>
        </is>
      </c>
      <c r="F176" s="4">
        <f>VLOOKUP($E176,'YARN CODES'!$A$2:$E1000,2,0)</f>
        <v/>
      </c>
      <c r="G176" s="4">
        <f>VLOOKUP($E176,'YARN CODES'!$A$2:$E1000,3,0)</f>
        <v/>
      </c>
      <c r="H176" s="4">
        <f>VLOOKUP($E176,'YARN CODES'!$A$2:$E1000,4,0)</f>
        <v/>
      </c>
      <c r="I176" s="4">
        <f>VLOOKUP($E176,'YARN CODES'!$A$2:$E1000,5,0)</f>
        <v/>
      </c>
      <c r="J176" s="5" t="n">
        <v>77.12</v>
      </c>
    </row>
    <row r="177" ht="15.75" customHeight="1" s="87">
      <c r="A177" s="2" t="n">
        <v>44496</v>
      </c>
      <c r="B177" s="2" t="n"/>
      <c r="C177" s="88">
        <f>IFERROR(IF(E177="","","ST"&amp;LEFT(E177,2)&amp;COUNTIF(E$2:E177,"&lt;&gt;")),"")</f>
        <v/>
      </c>
      <c r="D177" s="11" t="inlineStr">
        <is>
          <t>WEFT STOCK</t>
        </is>
      </c>
      <c r="E177" s="9" t="inlineStr">
        <is>
          <t>[Person_17]</t>
        </is>
      </c>
      <c r="F177" s="4">
        <f>VLOOKUP($E177,'YARN CODES'!$A$2:$E1000,2,0)</f>
        <v/>
      </c>
      <c r="G177" s="4">
        <f>VLOOKUP($E177,'YARN CODES'!$A$2:$E1000,3,0)</f>
        <v/>
      </c>
      <c r="H177" s="4">
        <f>VLOOKUP($E177,'YARN CODES'!$A$2:$E1000,4,0)</f>
        <v/>
      </c>
      <c r="I177" s="4">
        <f>VLOOKUP($E177,'YARN CODES'!$A$2:$E1000,5,0)</f>
        <v/>
      </c>
      <c r="J177" s="5" t="n">
        <v>22.28</v>
      </c>
    </row>
    <row r="178" ht="15.75" customHeight="1" s="87">
      <c r="A178" s="2" t="n">
        <v>44496</v>
      </c>
      <c r="B178" s="2" t="n"/>
      <c r="C178" s="88">
        <f>IFERROR(IF(E178="","","ST"&amp;LEFT(E178,2)&amp;COUNTIF(E$2:E178,"&lt;&gt;")),"")</f>
        <v/>
      </c>
      <c r="D178" s="11" t="inlineStr">
        <is>
          <t>WEFT STOCK</t>
        </is>
      </c>
      <c r="E178" s="9" t="inlineStr">
        <is>
          <t>WE145</t>
        </is>
      </c>
      <c r="F178" s="4">
        <f>VLOOKUP($E178,'YARN CODES'!$A$2:$E1000,2,0)</f>
        <v/>
      </c>
      <c r="G178" s="4">
        <f>VLOOKUP($E178,'YARN CODES'!$A$2:$E1000,3,0)</f>
        <v/>
      </c>
      <c r="H178" s="4">
        <f>VLOOKUP($E178,'YARN CODES'!$A$2:$E1000,4,0)</f>
        <v/>
      </c>
      <c r="I178" s="4">
        <f>VLOOKUP($E178,'YARN CODES'!$A$2:$E1000,5,0)</f>
        <v/>
      </c>
      <c r="J178" s="5" t="n">
        <v>2.22</v>
      </c>
    </row>
    <row r="179" ht="15.75" customHeight="1" s="87">
      <c r="A179" s="2" t="n">
        <v>44496</v>
      </c>
      <c r="B179" s="2" t="n"/>
      <c r="C179" s="88">
        <f>IFERROR(IF(E179="","","ST"&amp;LEFT(E179,2)&amp;COUNTIF(E$2:E179,"&lt;&gt;")),"")</f>
        <v/>
      </c>
      <c r="D179" s="11" t="inlineStr">
        <is>
          <t>WEFT STOCK</t>
        </is>
      </c>
      <c r="E179" s="9" t="inlineStr">
        <is>
          <t>[Person_18]</t>
        </is>
      </c>
      <c r="F179" s="4">
        <f>VLOOKUP($E179,'YARN CODES'!$A$2:$E1000,2,0)</f>
        <v/>
      </c>
      <c r="G179" s="4">
        <f>VLOOKUP($E179,'YARN CODES'!$A$2:$E1000,3,0)</f>
        <v/>
      </c>
      <c r="H179" s="4">
        <f>VLOOKUP($E179,'YARN CODES'!$A$2:$E1000,4,0)</f>
        <v/>
      </c>
      <c r="I179" s="4">
        <f>VLOOKUP($E179,'YARN CODES'!$A$2:$E1000,5,0)</f>
        <v/>
      </c>
      <c r="J179" s="5" t="n">
        <v>58.98</v>
      </c>
    </row>
    <row r="180" ht="15.75" customHeight="1" s="87">
      <c r="A180" s="2" t="n">
        <v>44496</v>
      </c>
      <c r="B180" s="2" t="n"/>
      <c r="C180" s="88">
        <f>IFERROR(IF(E180="","","ST"&amp;LEFT(E180,2)&amp;COUNTIF(E$2:E180,"&lt;&gt;")),"")</f>
        <v/>
      </c>
      <c r="D180" s="11" t="inlineStr">
        <is>
          <t>WEFT STOCK</t>
        </is>
      </c>
      <c r="E180" s="9" t="inlineStr">
        <is>
          <t>WE147</t>
        </is>
      </c>
      <c r="F180" s="4">
        <f>VLOOKUP($E180,'YARN CODES'!$A$2:$E1000,2,0)</f>
        <v/>
      </c>
      <c r="G180" s="4">
        <f>VLOOKUP($E180,'YARN CODES'!$A$2:$E1000,3,0)</f>
        <v/>
      </c>
      <c r="H180" s="4">
        <f>VLOOKUP($E180,'YARN CODES'!$A$2:$E1000,4,0)</f>
        <v/>
      </c>
      <c r="I180" s="4">
        <f>VLOOKUP($E180,'YARN CODES'!$A$2:$E1000,5,0)</f>
        <v/>
      </c>
      <c r="J180" s="5" t="n">
        <v>0</v>
      </c>
    </row>
    <row r="181" ht="15.75" customHeight="1" s="87">
      <c r="A181" s="2" t="n">
        <v>44496</v>
      </c>
      <c r="B181" s="2" t="n"/>
      <c r="C181" s="88">
        <f>IFERROR(IF(E181="","","ST"&amp;LEFT(E181,2)&amp;COUNTIF(E$2:E181,"&lt;&gt;")),"")</f>
        <v/>
      </c>
      <c r="D181" s="11" t="inlineStr">
        <is>
          <t>WEFT STOCK</t>
        </is>
      </c>
      <c r="E181" s="9" t="inlineStr">
        <is>
          <t>WE148</t>
        </is>
      </c>
      <c r="F181" s="4">
        <f>VLOOKUP($E181,'YARN CODES'!$A$2:$E1000,2,0)</f>
        <v/>
      </c>
      <c r="G181" s="4">
        <f>VLOOKUP($E181,'YARN CODES'!$A$2:$E1000,3,0)</f>
        <v/>
      </c>
      <c r="H181" s="4">
        <f>VLOOKUP($E181,'YARN CODES'!$A$2:$E1000,4,0)</f>
        <v/>
      </c>
      <c r="I181" s="4">
        <f>VLOOKUP($E181,'YARN CODES'!$A$2:$E1000,5,0)</f>
        <v/>
      </c>
      <c r="J181" s="5" t="n">
        <v>0</v>
      </c>
    </row>
    <row r="182" ht="15.75" customHeight="1" s="87">
      <c r="A182" s="2" t="n">
        <v>44496</v>
      </c>
      <c r="B182" s="2" t="n"/>
      <c r="C182" s="88">
        <f>IFERROR(IF(E182="","","ST"&amp;LEFT(E182,2)&amp;COUNTIF(E$2:E182,"&lt;&gt;")),"")</f>
        <v/>
      </c>
      <c r="D182" s="11" t="inlineStr">
        <is>
          <t>WEFT STOCK</t>
        </is>
      </c>
      <c r="E182" s="9" t="inlineStr">
        <is>
          <t>WE149</t>
        </is>
      </c>
      <c r="F182" s="4">
        <f>VLOOKUP($E182,'YARN CODES'!$A$2:$E1000,2,0)</f>
        <v/>
      </c>
      <c r="G182" s="4">
        <f>VLOOKUP($E182,'YARN CODES'!$A$2:$E1000,3,0)</f>
        <v/>
      </c>
      <c r="H182" s="4">
        <f>VLOOKUP($E182,'YARN CODES'!$A$2:$E1000,4,0)</f>
        <v/>
      </c>
      <c r="I182" s="4">
        <f>VLOOKUP($E182,'YARN CODES'!$A$2:$E1000,5,0)</f>
        <v/>
      </c>
      <c r="J182" s="5" t="n">
        <v>29.04</v>
      </c>
    </row>
    <row r="183" ht="15.75" customHeight="1" s="87">
      <c r="A183" s="2" t="n">
        <v>44496</v>
      </c>
      <c r="B183" s="2" t="n"/>
      <c r="C183" s="88">
        <f>IFERROR(IF(E183="","","ST"&amp;LEFT(E183,2)&amp;COUNTIF(E$2:E183,"&lt;&gt;")),"")</f>
        <v/>
      </c>
      <c r="D183" s="11" t="inlineStr">
        <is>
          <t>WEFT STOCK</t>
        </is>
      </c>
      <c r="E183" s="9" t="inlineStr">
        <is>
          <t>WE150</t>
        </is>
      </c>
      <c r="F183" s="4">
        <f>VLOOKUP($E183,'YARN CODES'!$A$2:$E1000,2,0)</f>
        <v/>
      </c>
      <c r="G183" s="4">
        <f>VLOOKUP($E183,'YARN CODES'!$A$2:$E1000,3,0)</f>
        <v/>
      </c>
      <c r="H183" s="4">
        <f>VLOOKUP($E183,'YARN CODES'!$A$2:$E1000,4,0)</f>
        <v/>
      </c>
      <c r="I183" s="4">
        <f>VLOOKUP($E183,'YARN CODES'!$A$2:$E1000,5,0)</f>
        <v/>
      </c>
      <c r="J183" s="5" t="n">
        <v>62.83</v>
      </c>
    </row>
    <row r="184" ht="15.75" customHeight="1" s="87">
      <c r="A184" s="2" t="n">
        <v>44496</v>
      </c>
      <c r="B184" s="2" t="n"/>
      <c r="C184" s="88">
        <f>IFERROR(IF(E184="","","ST"&amp;LEFT(E184,2)&amp;COUNTIF(E$2:E184,"&lt;&gt;")),"")</f>
        <v/>
      </c>
      <c r="D184" s="11" t="inlineStr">
        <is>
          <t>WEFT STOCK</t>
        </is>
      </c>
      <c r="E184" s="9" t="inlineStr">
        <is>
          <t>[Person_19]</t>
        </is>
      </c>
      <c r="F184" s="4">
        <f>VLOOKUP($E184,'YARN CODES'!$A$2:$E1000,2,0)</f>
        <v/>
      </c>
      <c r="G184" s="4">
        <f>VLOOKUP($E184,'YARN CODES'!$A$2:$E1000,3,0)</f>
        <v/>
      </c>
      <c r="H184" s="4">
        <f>VLOOKUP($E184,'YARN CODES'!$A$2:$E1000,4,0)</f>
        <v/>
      </c>
      <c r="I184" s="4">
        <f>VLOOKUP($E184,'YARN CODES'!$A$2:$E1000,5,0)</f>
        <v/>
      </c>
      <c r="J184" s="5" t="n">
        <v>75.26000000000001</v>
      </c>
    </row>
    <row r="185" ht="15.75" customHeight="1" s="87">
      <c r="A185" s="2" t="n">
        <v>44496</v>
      </c>
      <c r="B185" s="2" t="n"/>
      <c r="C185" s="88">
        <f>IFERROR(IF(E185="","","ST"&amp;LEFT(E185,2)&amp;COUNTIF(E$2:E185,"&lt;&gt;")),"")</f>
        <v/>
      </c>
      <c r="D185" s="11" t="inlineStr">
        <is>
          <t>WEFT STOCK</t>
        </is>
      </c>
      <c r="E185" s="9" t="inlineStr">
        <is>
          <t>WE152</t>
        </is>
      </c>
      <c r="F185" s="4">
        <f>VLOOKUP($E185,'YARN CODES'!$A$2:$E1000,2,0)</f>
        <v/>
      </c>
      <c r="G185" s="4">
        <f>VLOOKUP($E185,'YARN CODES'!$A$2:$E1000,3,0)</f>
        <v/>
      </c>
      <c r="H185" s="4">
        <f>VLOOKUP($E185,'YARN CODES'!$A$2:$E1000,4,0)</f>
        <v/>
      </c>
      <c r="I185" s="4">
        <f>VLOOKUP($E185,'YARN CODES'!$A$2:$E1000,5,0)</f>
        <v/>
      </c>
      <c r="J185" s="5" t="n">
        <v>50.46</v>
      </c>
    </row>
    <row r="186" ht="15.75" customHeight="1" s="87">
      <c r="A186" s="2" t="n">
        <v>44496</v>
      </c>
      <c r="B186" s="2" t="n"/>
      <c r="C186" s="88">
        <f>IFERROR(IF(E186="","","ST"&amp;LEFT(E186,2)&amp;COUNTIF(E$2:E186,"&lt;&gt;")),"")</f>
        <v/>
      </c>
      <c r="D186" s="11" t="inlineStr">
        <is>
          <t>WEFT STOCK</t>
        </is>
      </c>
      <c r="E186" s="9" t="inlineStr">
        <is>
          <t>WE153</t>
        </is>
      </c>
      <c r="F186" s="4">
        <f>VLOOKUP($E186,'YARN CODES'!$A$2:$E1000,2,0)</f>
        <v/>
      </c>
      <c r="G186" s="4">
        <f>VLOOKUP($E186,'YARN CODES'!$A$2:$E1000,3,0)</f>
        <v/>
      </c>
      <c r="H186" s="4">
        <f>VLOOKUP($E186,'YARN CODES'!$A$2:$E1000,4,0)</f>
        <v/>
      </c>
      <c r="I186" s="4">
        <f>VLOOKUP($E186,'YARN CODES'!$A$2:$E1000,5,0)</f>
        <v/>
      </c>
      <c r="J186" s="5" t="n">
        <v>48.73</v>
      </c>
    </row>
    <row r="187" ht="15.75" customHeight="1" s="87">
      <c r="A187" s="2" t="n">
        <v>44496</v>
      </c>
      <c r="B187" s="2" t="n"/>
      <c r="C187" s="88">
        <f>IFERROR(IF(E187="","","ST"&amp;LEFT(E187,2)&amp;COUNTIF(E$2:E187,"&lt;&gt;")),"")</f>
        <v/>
      </c>
      <c r="D187" s="11" t="inlineStr">
        <is>
          <t>WEFT STOCK</t>
        </is>
      </c>
      <c r="E187" s="9" t="inlineStr">
        <is>
          <t>WE154</t>
        </is>
      </c>
      <c r="F187" s="4">
        <f>VLOOKUP($E187,'YARN CODES'!$A$2:$E1000,2,0)</f>
        <v/>
      </c>
      <c r="G187" s="4">
        <f>VLOOKUP($E187,'YARN CODES'!$A$2:$E1000,3,0)</f>
        <v/>
      </c>
      <c r="H187" s="4">
        <f>VLOOKUP($E187,'YARN CODES'!$A$2:$E1000,4,0)</f>
        <v/>
      </c>
      <c r="I187" s="4">
        <f>VLOOKUP($E187,'YARN CODES'!$A$2:$E1000,5,0)</f>
        <v/>
      </c>
      <c r="J187" s="5" t="n">
        <v>66.736</v>
      </c>
    </row>
    <row r="188" ht="15.75" customHeight="1" s="87">
      <c r="A188" s="2" t="n">
        <v>44496</v>
      </c>
      <c r="B188" s="2" t="n"/>
      <c r="C188" s="88">
        <f>IFERROR(IF(E188="","","ST"&amp;LEFT(E188,2)&amp;COUNTIF(E$2:E188,"&lt;&gt;")),"")</f>
        <v/>
      </c>
      <c r="D188" s="11" t="inlineStr">
        <is>
          <t>WEFT STOCK</t>
        </is>
      </c>
      <c r="E188" s="9" t="inlineStr">
        <is>
          <t>WE155</t>
        </is>
      </c>
      <c r="F188" s="4">
        <f>VLOOKUP($E188,'YARN CODES'!$A$2:$E1000,2,0)</f>
        <v/>
      </c>
      <c r="G188" s="4">
        <f>VLOOKUP($E188,'YARN CODES'!$A$2:$E1000,3,0)</f>
        <v/>
      </c>
      <c r="H188" s="4">
        <f>VLOOKUP($E188,'YARN CODES'!$A$2:$E1000,4,0)</f>
        <v/>
      </c>
      <c r="I188" s="4">
        <f>VLOOKUP($E188,'YARN CODES'!$A$2:$E1000,5,0)</f>
        <v/>
      </c>
      <c r="J188" s="5" t="n">
        <v>78.84</v>
      </c>
    </row>
    <row r="189" ht="15.75" customHeight="1" s="87">
      <c r="A189" s="2" t="n">
        <v>44496</v>
      </c>
      <c r="B189" s="2" t="n"/>
      <c r="C189" s="88">
        <f>IFERROR(IF(E189="","","ST"&amp;LEFT(E189,2)&amp;COUNTIF(E$2:E189,"&lt;&gt;")),"")</f>
        <v/>
      </c>
      <c r="D189" s="11" t="inlineStr">
        <is>
          <t>WEFT STOCK</t>
        </is>
      </c>
      <c r="E189" s="9" t="inlineStr">
        <is>
          <t>WE156</t>
        </is>
      </c>
      <c r="F189" s="4">
        <f>VLOOKUP($E189,'YARN CODES'!$A$2:$E1000,2,0)</f>
        <v/>
      </c>
      <c r="G189" s="4">
        <f>VLOOKUP($E189,'YARN CODES'!$A$2:$E1000,3,0)</f>
        <v/>
      </c>
      <c r="H189" s="4">
        <f>VLOOKUP($E189,'YARN CODES'!$A$2:$E1000,4,0)</f>
        <v/>
      </c>
      <c r="I189" s="4">
        <f>VLOOKUP($E189,'YARN CODES'!$A$2:$E1000,5,0)</f>
        <v/>
      </c>
      <c r="J189" s="5" t="n">
        <v>0</v>
      </c>
    </row>
    <row r="190" ht="15.75" customHeight="1" s="87">
      <c r="A190" s="2" t="n">
        <v>44496</v>
      </c>
      <c r="B190" s="2" t="n"/>
      <c r="C190" s="88">
        <f>IFERROR(IF(E190="","","ST"&amp;LEFT(E190,2)&amp;COUNTIF(E$2:E190,"&lt;&gt;")),"")</f>
        <v/>
      </c>
      <c r="D190" s="11" t="inlineStr">
        <is>
          <t>WEFT STOCK</t>
        </is>
      </c>
      <c r="E190" s="9" t="inlineStr">
        <is>
          <t>[Person_20]</t>
        </is>
      </c>
      <c r="F190" s="4">
        <f>VLOOKUP($E190,'YARN CODES'!$A$2:$E1000,2,0)</f>
        <v/>
      </c>
      <c r="G190" s="4">
        <f>VLOOKUP($E190,'YARN CODES'!$A$2:$E1000,3,0)</f>
        <v/>
      </c>
      <c r="H190" s="4">
        <f>VLOOKUP($E190,'YARN CODES'!$A$2:$E1000,4,0)</f>
        <v/>
      </c>
      <c r="I190" s="4">
        <f>VLOOKUP($E190,'YARN CODES'!$A$2:$E1000,5,0)</f>
        <v/>
      </c>
      <c r="J190" s="5" t="n">
        <v>0</v>
      </c>
    </row>
    <row r="191" ht="15.75" customHeight="1" s="87">
      <c r="A191" s="2" t="n">
        <v>44496</v>
      </c>
      <c r="B191" s="2" t="n"/>
      <c r="C191" s="88">
        <f>IFERROR(IF(E191="","","ST"&amp;LEFT(E191,2)&amp;COUNTIF(E$2:E191,"&lt;&gt;")),"")</f>
        <v/>
      </c>
      <c r="D191" s="11" t="inlineStr">
        <is>
          <t>WEFT STOCK</t>
        </is>
      </c>
      <c r="E191" s="9" t="inlineStr">
        <is>
          <t>WE158</t>
        </is>
      </c>
      <c r="F191" s="4">
        <f>VLOOKUP($E191,'YARN CODES'!$A$2:$E1000,2,0)</f>
        <v/>
      </c>
      <c r="G191" s="4">
        <f>VLOOKUP($E191,'YARN CODES'!$A$2:$E1000,3,0)</f>
        <v/>
      </c>
      <c r="H191" s="4">
        <f>VLOOKUP($E191,'YARN CODES'!$A$2:$E1000,4,0)</f>
        <v/>
      </c>
      <c r="I191" s="4">
        <f>VLOOKUP($E191,'YARN CODES'!$A$2:$E1000,5,0)</f>
        <v/>
      </c>
      <c r="J191" s="5" t="n">
        <v>45.72</v>
      </c>
    </row>
    <row r="192" ht="15.75" customHeight="1" s="87">
      <c r="A192" s="2" t="n">
        <v>44496</v>
      </c>
      <c r="B192" s="2" t="n"/>
      <c r="C192" s="88">
        <f>IFERROR(IF(E192="","","ST"&amp;LEFT(E192,2)&amp;COUNTIF(E$2:E192,"&lt;&gt;")),"")</f>
        <v/>
      </c>
      <c r="D192" s="11" t="inlineStr">
        <is>
          <t>WEFT STOCK</t>
        </is>
      </c>
      <c r="E192" s="9" t="inlineStr">
        <is>
          <t>WE159</t>
        </is>
      </c>
      <c r="F192" s="4">
        <f>VLOOKUP($E192,'YARN CODES'!$A$2:$E1000,2,0)</f>
        <v/>
      </c>
      <c r="G192" s="4">
        <f>VLOOKUP($E192,'YARN CODES'!$A$2:$E1000,3,0)</f>
        <v/>
      </c>
      <c r="H192" s="4">
        <f>VLOOKUP($E192,'YARN CODES'!$A$2:$E1000,4,0)</f>
        <v/>
      </c>
      <c r="I192" s="4">
        <f>VLOOKUP($E192,'YARN CODES'!$A$2:$E1000,5,0)</f>
        <v/>
      </c>
      <c r="J192" s="5" t="n">
        <v>39.39</v>
      </c>
    </row>
    <row r="193" ht="15.75" customHeight="1" s="87">
      <c r="A193" s="2" t="n">
        <v>44496</v>
      </c>
      <c r="B193" s="2" t="n"/>
      <c r="C193" s="88">
        <f>IFERROR(IF(E193="","","ST"&amp;LEFT(E193,2)&amp;COUNTIF(E$2:E193,"&lt;&gt;")),"")</f>
        <v/>
      </c>
      <c r="D193" s="11" t="inlineStr">
        <is>
          <t>WEFT STOCK</t>
        </is>
      </c>
      <c r="E193" s="9" t="inlineStr">
        <is>
          <t>WE160</t>
        </is>
      </c>
      <c r="F193" s="4">
        <f>VLOOKUP($E193,'YARN CODES'!$A$2:$E1000,2,0)</f>
        <v/>
      </c>
      <c r="G193" s="4">
        <f>VLOOKUP($E193,'YARN CODES'!$A$2:$E1000,3,0)</f>
        <v/>
      </c>
      <c r="H193" s="4">
        <f>VLOOKUP($E193,'YARN CODES'!$A$2:$E1000,4,0)</f>
        <v/>
      </c>
      <c r="I193" s="4">
        <f>VLOOKUP($E193,'YARN CODES'!$A$2:$E1000,5,0)</f>
        <v/>
      </c>
      <c r="J193" s="5" t="n">
        <v>23.27</v>
      </c>
    </row>
    <row r="194" ht="15.75" customHeight="1" s="87">
      <c r="A194" s="2" t="n">
        <v>44496</v>
      </c>
      <c r="B194" s="2" t="n"/>
      <c r="C194" s="88">
        <f>IFERROR(IF(E194="","","ST"&amp;LEFT(E194,2)&amp;COUNTIF(E$2:E194,"&lt;&gt;")),"")</f>
        <v/>
      </c>
      <c r="D194" s="11" t="inlineStr">
        <is>
          <t>WEFT STOCK</t>
        </is>
      </c>
      <c r="E194" s="9" t="inlineStr">
        <is>
          <t>WE161</t>
        </is>
      </c>
      <c r="F194" s="4">
        <f>VLOOKUP($E194,'YARN CODES'!$A$2:$E1000,2,0)</f>
        <v/>
      </c>
      <c r="G194" s="4">
        <f>VLOOKUP($E194,'YARN CODES'!$A$2:$E1000,3,0)</f>
        <v/>
      </c>
      <c r="H194" s="4">
        <f>VLOOKUP($E194,'YARN CODES'!$A$2:$E1000,4,0)</f>
        <v/>
      </c>
      <c r="I194" s="4">
        <f>VLOOKUP($E194,'YARN CODES'!$A$2:$E1000,5,0)</f>
        <v/>
      </c>
      <c r="J194" s="5" t="n">
        <v>0</v>
      </c>
    </row>
    <row r="195" ht="15.75" customHeight="1" s="87">
      <c r="A195" s="2" t="n">
        <v>44496</v>
      </c>
      <c r="B195" s="2" t="n"/>
      <c r="C195" s="88">
        <f>IFERROR(IF(E195="","","ST"&amp;LEFT(E195,2)&amp;COUNTIF(E$2:E195,"&lt;&gt;")),"")</f>
        <v/>
      </c>
      <c r="D195" s="11" t="inlineStr">
        <is>
          <t>WEFT STOCK</t>
        </is>
      </c>
      <c r="E195" s="9" t="inlineStr">
        <is>
          <t>WE162</t>
        </is>
      </c>
      <c r="F195" s="4">
        <f>VLOOKUP($E195,'YARN CODES'!$A$2:$E1000,2,0)</f>
        <v/>
      </c>
      <c r="G195" s="4">
        <f>VLOOKUP($E195,'YARN CODES'!$A$2:$E1000,3,0)</f>
        <v/>
      </c>
      <c r="H195" s="4">
        <f>VLOOKUP($E195,'YARN CODES'!$A$2:$E1000,4,0)</f>
        <v/>
      </c>
      <c r="I195" s="4">
        <f>VLOOKUP($E195,'YARN CODES'!$A$2:$E1000,5,0)</f>
        <v/>
      </c>
      <c r="J195" s="5" t="n">
        <v>0</v>
      </c>
    </row>
    <row r="196" ht="15.75" customHeight="1" s="87">
      <c r="A196" s="2" t="n">
        <v>44496</v>
      </c>
      <c r="B196" s="2" t="n"/>
      <c r="C196" s="88">
        <f>IFERROR(IF(E196="","","ST"&amp;LEFT(E196,2)&amp;COUNTIF(E$2:E196,"&lt;&gt;")),"")</f>
        <v/>
      </c>
      <c r="D196" s="11" t="inlineStr">
        <is>
          <t>WEFT STOCK</t>
        </is>
      </c>
      <c r="E196" s="9" t="inlineStr">
        <is>
          <t>WE163</t>
        </is>
      </c>
      <c r="F196" s="4">
        <f>VLOOKUP($E196,'YARN CODES'!$A$2:$E1000,2,0)</f>
        <v/>
      </c>
      <c r="G196" s="4">
        <f>VLOOKUP($E196,'YARN CODES'!$A$2:$E1000,3,0)</f>
        <v/>
      </c>
      <c r="H196" s="4">
        <f>VLOOKUP($E196,'YARN CODES'!$A$2:$E1000,4,0)</f>
        <v/>
      </c>
      <c r="I196" s="4">
        <f>VLOOKUP($E196,'YARN CODES'!$A$2:$E1000,5,0)</f>
        <v/>
      </c>
      <c r="J196" s="5" t="n">
        <v>0</v>
      </c>
    </row>
    <row r="197" ht="15.75" customHeight="1" s="87">
      <c r="A197" s="2" t="n">
        <v>44496</v>
      </c>
      <c r="B197" s="2" t="n"/>
      <c r="C197" s="88">
        <f>IFERROR(IF(E197="","","ST"&amp;LEFT(E197,2)&amp;COUNTIF(E$2:E197,"&lt;&gt;")),"")</f>
        <v/>
      </c>
      <c r="D197" s="11" t="inlineStr">
        <is>
          <t>WEFT STOCK</t>
        </is>
      </c>
      <c r="E197" s="9" t="inlineStr">
        <is>
          <t>WE164</t>
        </is>
      </c>
      <c r="F197" s="4">
        <f>VLOOKUP($E197,'YARN CODES'!$A$2:$E1000,2,0)</f>
        <v/>
      </c>
      <c r="G197" s="4">
        <f>VLOOKUP($E197,'YARN CODES'!$A$2:$E1000,3,0)</f>
        <v/>
      </c>
      <c r="H197" s="4">
        <f>VLOOKUP($E197,'YARN CODES'!$A$2:$E1000,4,0)</f>
        <v/>
      </c>
      <c r="I197" s="4">
        <f>VLOOKUP($E197,'YARN CODES'!$A$2:$E1000,5,0)</f>
        <v/>
      </c>
      <c r="J197" s="5" t="n">
        <v>7.24</v>
      </c>
    </row>
    <row r="198" ht="15.75" customHeight="1" s="87">
      <c r="A198" s="2" t="n">
        <v>44496</v>
      </c>
      <c r="B198" s="2" t="n"/>
      <c r="C198" s="88">
        <f>IFERROR(IF(E198="","","ST"&amp;LEFT(E198,2)&amp;COUNTIF(E$2:E198,"&lt;&gt;")),"")</f>
        <v/>
      </c>
      <c r="D198" s="11" t="inlineStr">
        <is>
          <t>WEFT STOCK</t>
        </is>
      </c>
      <c r="E198" s="9" t="inlineStr">
        <is>
          <t>WE165</t>
        </is>
      </c>
      <c r="F198" s="4">
        <f>VLOOKUP($E198,'YARN CODES'!$A$2:$E1000,2,0)</f>
        <v/>
      </c>
      <c r="G198" s="4">
        <f>VLOOKUP($E198,'YARN CODES'!$A$2:$E1000,3,0)</f>
        <v/>
      </c>
      <c r="H198" s="4">
        <f>VLOOKUP($E198,'YARN CODES'!$A$2:$E1000,4,0)</f>
        <v/>
      </c>
      <c r="I198" s="4">
        <f>VLOOKUP($E198,'YARN CODES'!$A$2:$E1000,5,0)</f>
        <v/>
      </c>
      <c r="J198" s="5" t="n">
        <v>21.84</v>
      </c>
    </row>
    <row r="199" ht="15.75" customHeight="1" s="87">
      <c r="A199" s="2" t="n">
        <v>44496</v>
      </c>
      <c r="B199" s="2" t="n"/>
      <c r="C199" s="88">
        <f>IFERROR(IF(E199="","","ST"&amp;LEFT(E199,2)&amp;COUNTIF(E$2:E199,"&lt;&gt;")),"")</f>
        <v/>
      </c>
      <c r="D199" s="11" t="inlineStr">
        <is>
          <t>WEFT STOCK</t>
        </is>
      </c>
      <c r="E199" s="9" t="inlineStr">
        <is>
          <t>WE166</t>
        </is>
      </c>
      <c r="F199" s="4">
        <f>VLOOKUP($E199,'YARN CODES'!$A$2:$E1000,2,0)</f>
        <v/>
      </c>
      <c r="G199" s="4">
        <f>VLOOKUP($E199,'YARN CODES'!$A$2:$E1000,3,0)</f>
        <v/>
      </c>
      <c r="H199" s="4">
        <f>VLOOKUP($E199,'YARN CODES'!$A$2:$E1000,4,0)</f>
        <v/>
      </c>
      <c r="I199" s="4">
        <f>VLOOKUP($E199,'YARN CODES'!$A$2:$E1000,5,0)</f>
        <v/>
      </c>
      <c r="J199" s="5" t="n">
        <v>8.01</v>
      </c>
    </row>
    <row r="200" ht="15.75" customHeight="1" s="87">
      <c r="A200" s="2" t="n">
        <v>44496</v>
      </c>
      <c r="B200" s="2" t="n"/>
      <c r="C200" s="88">
        <f>IFERROR(IF(E200="","","ST"&amp;LEFT(E200,2)&amp;COUNTIF(E$2:E200,"&lt;&gt;")),"")</f>
        <v/>
      </c>
      <c r="D200" s="11" t="inlineStr">
        <is>
          <t>WEFT STOCK</t>
        </is>
      </c>
      <c r="E200" s="9" t="inlineStr">
        <is>
          <t>WE167</t>
        </is>
      </c>
      <c r="F200" s="4">
        <f>VLOOKUP($E200,'YARN CODES'!$A$2:$E1000,2,0)</f>
        <v/>
      </c>
      <c r="G200" s="4">
        <f>VLOOKUP($E200,'YARN CODES'!$A$2:$E1000,3,0)</f>
        <v/>
      </c>
      <c r="H200" s="4">
        <f>VLOOKUP($E200,'YARN CODES'!$A$2:$E1000,4,0)</f>
        <v/>
      </c>
      <c r="I200" s="4">
        <f>VLOOKUP($E200,'YARN CODES'!$A$2:$E1000,5,0)</f>
        <v/>
      </c>
      <c r="J200" s="5" t="n">
        <v>0</v>
      </c>
    </row>
    <row r="201" ht="15.75" customHeight="1" s="87">
      <c r="A201" s="2" t="n">
        <v>44496</v>
      </c>
      <c r="B201" s="2" t="n"/>
      <c r="C201" s="88">
        <f>IFERROR(IF(E201="","","ST"&amp;LEFT(E201,2)&amp;COUNTIF(E$2:E201,"&lt;&gt;")),"")</f>
        <v/>
      </c>
      <c r="D201" s="11" t="inlineStr">
        <is>
          <t>WEFT STOCK</t>
        </is>
      </c>
      <c r="E201" s="9" t="inlineStr">
        <is>
          <t>WE168</t>
        </is>
      </c>
      <c r="F201" s="4">
        <f>VLOOKUP($E201,'YARN CODES'!$A$2:$E1000,2,0)</f>
        <v/>
      </c>
      <c r="G201" s="4">
        <f>VLOOKUP($E201,'YARN CODES'!$A$2:$E1000,3,0)</f>
        <v/>
      </c>
      <c r="H201" s="4">
        <f>VLOOKUP($E201,'YARN CODES'!$A$2:$E1000,4,0)</f>
        <v/>
      </c>
      <c r="I201" s="4">
        <f>VLOOKUP($E201,'YARN CODES'!$A$2:$E1000,5,0)</f>
        <v/>
      </c>
      <c r="J201" s="5" t="n">
        <v>0</v>
      </c>
    </row>
    <row r="202" ht="15.75" customHeight="1" s="87">
      <c r="A202" s="2" t="n">
        <v>44496</v>
      </c>
      <c r="B202" s="2" t="n"/>
      <c r="C202" s="88">
        <f>IFERROR(IF(E202="","","ST"&amp;LEFT(E202,2)&amp;COUNTIF(E$2:E202,"&lt;&gt;")),"")</f>
        <v/>
      </c>
      <c r="D202" s="11" t="inlineStr">
        <is>
          <t>WEFT STOCK</t>
        </is>
      </c>
      <c r="E202" s="9" t="inlineStr">
        <is>
          <t>WE169</t>
        </is>
      </c>
      <c r="F202" s="4">
        <f>VLOOKUP($E202,'YARN CODES'!$A$2:$E1000,2,0)</f>
        <v/>
      </c>
      <c r="G202" s="4">
        <f>VLOOKUP($E202,'YARN CODES'!$A$2:$E1000,3,0)</f>
        <v/>
      </c>
      <c r="H202" s="4">
        <f>VLOOKUP($E202,'YARN CODES'!$A$2:$E1000,4,0)</f>
        <v/>
      </c>
      <c r="I202" s="4">
        <f>VLOOKUP($E202,'YARN CODES'!$A$2:$E1000,5,0)</f>
        <v/>
      </c>
      <c r="J202" s="5" t="n">
        <v>0</v>
      </c>
    </row>
    <row r="203" ht="15.75" customHeight="1" s="87">
      <c r="A203" s="2" t="n">
        <v>44496</v>
      </c>
      <c r="B203" s="2" t="n"/>
      <c r="C203" s="88">
        <f>IFERROR(IF(E203="","","ST"&amp;LEFT(E203,2)&amp;COUNTIF(E$2:E203,"&lt;&gt;")),"")</f>
        <v/>
      </c>
      <c r="D203" s="11" t="inlineStr">
        <is>
          <t>WEFT STOCK</t>
        </is>
      </c>
      <c r="E203" s="9" t="inlineStr">
        <is>
          <t>WE170</t>
        </is>
      </c>
      <c r="F203" s="4">
        <f>VLOOKUP($E203,'YARN CODES'!$A$2:$E1000,2,0)</f>
        <v/>
      </c>
      <c r="G203" s="4">
        <f>VLOOKUP($E203,'YARN CODES'!$A$2:$E1000,3,0)</f>
        <v/>
      </c>
      <c r="H203" s="4">
        <f>VLOOKUP($E203,'YARN CODES'!$A$2:$E1000,4,0)</f>
        <v/>
      </c>
      <c r="I203" s="4">
        <f>VLOOKUP($E203,'YARN CODES'!$A$2:$E1000,5,0)</f>
        <v/>
      </c>
      <c r="J203" s="5" t="n">
        <v>116.42</v>
      </c>
    </row>
    <row r="204" ht="15.75" customHeight="1" s="87">
      <c r="A204" s="2" t="n">
        <v>44496</v>
      </c>
      <c r="B204" s="2" t="n"/>
      <c r="C204" s="88">
        <f>IFERROR(IF(E204="","","ST"&amp;LEFT(E204,2)&amp;COUNTIF(E$2:E204,"&lt;&gt;")),"")</f>
        <v/>
      </c>
      <c r="D204" s="11" t="inlineStr">
        <is>
          <t>WEFT STOCK</t>
        </is>
      </c>
      <c r="E204" s="9" t="inlineStr">
        <is>
          <t>WE171</t>
        </is>
      </c>
      <c r="F204" s="4">
        <f>VLOOKUP($E204,'YARN CODES'!$A$2:$E1000,2,0)</f>
        <v/>
      </c>
      <c r="G204" s="4">
        <f>VLOOKUP($E204,'YARN CODES'!$A$2:$E1000,3,0)</f>
        <v/>
      </c>
      <c r="H204" s="4">
        <f>VLOOKUP($E204,'YARN CODES'!$A$2:$E1000,4,0)</f>
        <v/>
      </c>
      <c r="I204" s="4">
        <f>VLOOKUP($E204,'YARN CODES'!$A$2:$E1000,5,0)</f>
        <v/>
      </c>
      <c r="J204" s="5" t="n">
        <v>95.45999999999999</v>
      </c>
    </row>
    <row r="205" ht="15.75" customHeight="1" s="87">
      <c r="A205" s="2" t="n">
        <v>44496</v>
      </c>
      <c r="B205" s="2" t="n"/>
      <c r="C205" s="88">
        <f>IFERROR(IF(E205="","","ST"&amp;LEFT(E205,2)&amp;COUNTIF(E$2:E205,"&lt;&gt;")),"")</f>
        <v/>
      </c>
      <c r="D205" s="11" t="inlineStr">
        <is>
          <t>WEFT STOCK</t>
        </is>
      </c>
      <c r="E205" s="9" t="inlineStr">
        <is>
          <t>WE172</t>
        </is>
      </c>
      <c r="F205" s="4">
        <f>VLOOKUP($E205,'YARN CODES'!$A$2:$E1000,2,0)</f>
        <v/>
      </c>
      <c r="G205" s="4">
        <f>VLOOKUP($E205,'YARN CODES'!$A$2:$E1000,3,0)</f>
        <v/>
      </c>
      <c r="H205" s="4">
        <f>VLOOKUP($E205,'YARN CODES'!$A$2:$E1000,4,0)</f>
        <v/>
      </c>
      <c r="I205" s="4">
        <f>VLOOKUP($E205,'YARN CODES'!$A$2:$E1000,5,0)</f>
        <v/>
      </c>
      <c r="J205" s="5" t="n">
        <v>0</v>
      </c>
    </row>
    <row r="206" ht="15.75" customHeight="1" s="87">
      <c r="A206" s="2" t="n">
        <v>44496</v>
      </c>
      <c r="B206" s="2" t="n"/>
      <c r="C206" s="88">
        <f>IFERROR(IF(E206="","","ST"&amp;LEFT(E206,2)&amp;COUNTIF(E$2:E206,"&lt;&gt;")),"")</f>
        <v/>
      </c>
      <c r="D206" s="11" t="inlineStr">
        <is>
          <t>WEFT STOCK</t>
        </is>
      </c>
      <c r="E206" s="9" t="inlineStr">
        <is>
          <t>WE173</t>
        </is>
      </c>
      <c r="F206" s="4">
        <f>VLOOKUP($E206,'YARN CODES'!$A$2:$E1000,2,0)</f>
        <v/>
      </c>
      <c r="G206" s="4">
        <f>VLOOKUP($E206,'YARN CODES'!$A$2:$E1000,3,0)</f>
        <v/>
      </c>
      <c r="H206" s="4">
        <f>VLOOKUP($E206,'YARN CODES'!$A$2:$E1000,4,0)</f>
        <v/>
      </c>
      <c r="I206" s="4">
        <f>VLOOKUP($E206,'YARN CODES'!$A$2:$E1000,5,0)</f>
        <v/>
      </c>
      <c r="J206" s="5" t="n">
        <v>111.72</v>
      </c>
    </row>
    <row r="207" ht="15.75" customHeight="1" s="87">
      <c r="A207" s="2" t="n">
        <v>44496</v>
      </c>
      <c r="B207" s="2" t="n"/>
      <c r="C207" s="88">
        <f>IFERROR(IF(E207="","","ST"&amp;LEFT(E207,2)&amp;COUNTIF(E$2:E207,"&lt;&gt;")),"")</f>
        <v/>
      </c>
      <c r="D207" s="11" t="inlineStr">
        <is>
          <t>WEFT STOCK</t>
        </is>
      </c>
      <c r="E207" s="9" t="inlineStr">
        <is>
          <t>WE174</t>
        </is>
      </c>
      <c r="F207" s="4">
        <f>VLOOKUP($E207,'YARN CODES'!$A$2:$E1000,2,0)</f>
        <v/>
      </c>
      <c r="G207" s="4">
        <f>VLOOKUP($E207,'YARN CODES'!$A$2:$E1000,3,0)</f>
        <v/>
      </c>
      <c r="H207" s="4">
        <f>VLOOKUP($E207,'YARN CODES'!$A$2:$E1000,4,0)</f>
        <v/>
      </c>
      <c r="I207" s="4">
        <f>VLOOKUP($E207,'YARN CODES'!$A$2:$E1000,5,0)</f>
        <v/>
      </c>
      <c r="J207" s="5" t="n">
        <v>0</v>
      </c>
    </row>
    <row r="208" ht="15.75" customHeight="1" s="87">
      <c r="A208" s="2" t="n">
        <v>44496</v>
      </c>
      <c r="B208" s="2" t="n"/>
      <c r="C208" s="88">
        <f>IFERROR(IF(E208="","","ST"&amp;LEFT(E208,2)&amp;COUNTIF(E$2:E208,"&lt;&gt;")),"")</f>
        <v/>
      </c>
      <c r="D208" s="11" t="inlineStr">
        <is>
          <t>WEFT STOCK</t>
        </is>
      </c>
      <c r="E208" s="9" t="inlineStr">
        <is>
          <t>WE175</t>
        </is>
      </c>
      <c r="F208" s="4">
        <f>VLOOKUP($E208,'YARN CODES'!$A$2:$E1000,2,0)</f>
        <v/>
      </c>
      <c r="G208" s="4">
        <f>VLOOKUP($E208,'YARN CODES'!$A$2:$E1000,3,0)</f>
        <v/>
      </c>
      <c r="H208" s="4">
        <f>VLOOKUP($E208,'YARN CODES'!$A$2:$E1000,4,0)</f>
        <v/>
      </c>
      <c r="I208" s="4">
        <f>VLOOKUP($E208,'YARN CODES'!$A$2:$E1000,5,0)</f>
        <v/>
      </c>
      <c r="J208" s="5" t="n">
        <v>126</v>
      </c>
    </row>
    <row r="209" ht="15.75" customHeight="1" s="87">
      <c r="A209" s="2" t="n">
        <v>44496</v>
      </c>
      <c r="B209" s="2" t="n"/>
      <c r="C209" s="88">
        <f>IFERROR(IF(E209="","","ST"&amp;LEFT(E209,2)&amp;COUNTIF(E$2:E209,"&lt;&gt;")),"")</f>
        <v/>
      </c>
      <c r="D209" s="11" t="inlineStr">
        <is>
          <t>WEFT STOCK</t>
        </is>
      </c>
      <c r="E209" s="9" t="inlineStr">
        <is>
          <t>WE176</t>
        </is>
      </c>
      <c r="F209" s="4">
        <f>VLOOKUP($E209,'YARN CODES'!$A$2:$E1000,2,0)</f>
        <v/>
      </c>
      <c r="G209" s="4">
        <f>VLOOKUP($E209,'YARN CODES'!$A$2:$E1000,3,0)</f>
        <v/>
      </c>
      <c r="H209" s="4">
        <f>VLOOKUP($E209,'YARN CODES'!$A$2:$E1000,4,0)</f>
        <v/>
      </c>
      <c r="I209" s="4">
        <f>VLOOKUP($E209,'YARN CODES'!$A$2:$E1000,5,0)</f>
        <v/>
      </c>
      <c r="J209" s="5" t="n">
        <v>56.36</v>
      </c>
    </row>
    <row r="210" ht="15.75" customHeight="1" s="87">
      <c r="A210" s="2" t="n">
        <v>44496</v>
      </c>
      <c r="B210" s="2" t="n"/>
      <c r="C210" s="88">
        <f>IFERROR(IF(E210="","","ST"&amp;LEFT(E210,2)&amp;COUNTIF(E$2:E210,"&lt;&gt;")),"")</f>
        <v/>
      </c>
      <c r="D210" s="11" t="inlineStr">
        <is>
          <t>WEFT STOCK</t>
        </is>
      </c>
      <c r="E210" s="9" t="inlineStr">
        <is>
          <t>WE177</t>
        </is>
      </c>
      <c r="F210" s="4">
        <f>VLOOKUP($E210,'YARN CODES'!$A$2:$E1000,2,0)</f>
        <v/>
      </c>
      <c r="G210" s="4">
        <f>VLOOKUP($E210,'YARN CODES'!$A$2:$E1000,3,0)</f>
        <v/>
      </c>
      <c r="H210" s="4">
        <f>VLOOKUP($E210,'YARN CODES'!$A$2:$E1000,4,0)</f>
        <v/>
      </c>
      <c r="I210" s="4">
        <f>VLOOKUP($E210,'YARN CODES'!$A$2:$E1000,5,0)</f>
        <v/>
      </c>
      <c r="J210" s="5" t="n">
        <v>120.63</v>
      </c>
    </row>
    <row r="211" ht="15.75" customHeight="1" s="87">
      <c r="A211" s="2" t="n">
        <v>44496</v>
      </c>
      <c r="B211" s="2" t="n"/>
      <c r="C211" s="88">
        <f>IFERROR(IF(E211="","","ST"&amp;LEFT(E211,2)&amp;COUNTIF(E$2:E211,"&lt;&gt;")),"")</f>
        <v/>
      </c>
      <c r="D211" s="11" t="inlineStr">
        <is>
          <t>WEFT STOCK</t>
        </is>
      </c>
      <c r="E211" s="9" t="inlineStr">
        <is>
          <t>[Person_21]</t>
        </is>
      </c>
      <c r="F211" s="4">
        <f>VLOOKUP($E211,'YARN CODES'!$A$2:$E1000,2,0)</f>
        <v/>
      </c>
      <c r="G211" s="4">
        <f>VLOOKUP($E211,'YARN CODES'!$A$2:$E1000,3,0)</f>
        <v/>
      </c>
      <c r="H211" s="4">
        <f>VLOOKUP($E211,'YARN CODES'!$A$2:$E1000,4,0)</f>
        <v/>
      </c>
      <c r="I211" s="4">
        <f>VLOOKUP($E211,'YARN CODES'!$A$2:$E1000,5,0)</f>
        <v/>
      </c>
      <c r="J211" s="5" t="n">
        <v>23.67</v>
      </c>
    </row>
    <row r="212" ht="15.75" customHeight="1" s="87">
      <c r="A212" s="2" t="n">
        <v>44496</v>
      </c>
      <c r="B212" s="2" t="n"/>
      <c r="C212" s="88">
        <f>IFERROR(IF(E212="","","ST"&amp;LEFT(E212,2)&amp;COUNTIF(E$2:E212,"&lt;&gt;")),"")</f>
        <v/>
      </c>
      <c r="D212" s="11" t="inlineStr">
        <is>
          <t>WEFT STOCK</t>
        </is>
      </c>
      <c r="E212" s="9" t="inlineStr">
        <is>
          <t>WE179</t>
        </is>
      </c>
      <c r="F212" s="4">
        <f>VLOOKUP($E212,'YARN CODES'!$A$2:$E1000,2,0)</f>
        <v/>
      </c>
      <c r="G212" s="4">
        <f>VLOOKUP($E212,'YARN CODES'!$A$2:$E1000,3,0)</f>
        <v/>
      </c>
      <c r="H212" s="4">
        <f>VLOOKUP($E212,'YARN CODES'!$A$2:$E1000,4,0)</f>
        <v/>
      </c>
      <c r="I212" s="4">
        <f>VLOOKUP($E212,'YARN CODES'!$A$2:$E1000,5,0)</f>
        <v/>
      </c>
      <c r="J212" s="5" t="n">
        <v>27.32</v>
      </c>
    </row>
    <row r="213" ht="15.75" customHeight="1" s="87">
      <c r="A213" s="2" t="n">
        <v>44496</v>
      </c>
      <c r="B213" s="2" t="n"/>
      <c r="C213" s="88">
        <f>IFERROR(IF(E213="","","ST"&amp;LEFT(E213,2)&amp;COUNTIF(E$2:E213,"&lt;&gt;")),"")</f>
        <v/>
      </c>
      <c r="D213" s="11" t="inlineStr">
        <is>
          <t>WEFT STOCK</t>
        </is>
      </c>
      <c r="E213" s="9" t="inlineStr">
        <is>
          <t>WE180</t>
        </is>
      </c>
      <c r="F213" s="4">
        <f>VLOOKUP($E213,'YARN CODES'!$A$2:$E1000,2,0)</f>
        <v/>
      </c>
      <c r="G213" s="4">
        <f>VLOOKUP($E213,'YARN CODES'!$A$2:$E1000,3,0)</f>
        <v/>
      </c>
      <c r="H213" s="4">
        <f>VLOOKUP($E213,'YARN CODES'!$A$2:$E1000,4,0)</f>
        <v/>
      </c>
      <c r="I213" s="4">
        <f>VLOOKUP($E213,'YARN CODES'!$A$2:$E1000,5,0)</f>
        <v/>
      </c>
      <c r="J213" s="5" t="n">
        <v>0</v>
      </c>
    </row>
    <row r="214" ht="15.75" customHeight="1" s="87">
      <c r="A214" s="2" t="n">
        <v>44496</v>
      </c>
      <c r="B214" s="2" t="n"/>
      <c r="C214" s="88">
        <f>IFERROR(IF(E214="","","ST"&amp;LEFT(E214,2)&amp;COUNTIF(E$2:E214,"&lt;&gt;")),"")</f>
        <v/>
      </c>
      <c r="D214" s="11" t="inlineStr">
        <is>
          <t>WEFT STOCK</t>
        </is>
      </c>
      <c r="E214" s="9" t="inlineStr">
        <is>
          <t>WE181</t>
        </is>
      </c>
      <c r="F214" s="4">
        <f>VLOOKUP($E214,'YARN CODES'!$A$2:$E1000,2,0)</f>
        <v/>
      </c>
      <c r="G214" s="4">
        <f>VLOOKUP($E214,'YARN CODES'!$A$2:$E1000,3,0)</f>
        <v/>
      </c>
      <c r="H214" s="4">
        <f>VLOOKUP($E214,'YARN CODES'!$A$2:$E1000,4,0)</f>
        <v/>
      </c>
      <c r="I214" s="4">
        <f>VLOOKUP($E214,'YARN CODES'!$A$2:$E1000,5,0)</f>
        <v/>
      </c>
      <c r="J214" s="5" t="n">
        <v>141.32</v>
      </c>
    </row>
    <row r="215" ht="15.75" customHeight="1" s="87">
      <c r="A215" s="2" t="n">
        <v>44496</v>
      </c>
      <c r="B215" s="2" t="n"/>
      <c r="C215" s="88">
        <f>IFERROR(IF(E215="","","ST"&amp;LEFT(E215,2)&amp;COUNTIF(E$2:E215,"&lt;&gt;")),"")</f>
        <v/>
      </c>
      <c r="D215" s="11" t="inlineStr">
        <is>
          <t>WEFT STOCK</t>
        </is>
      </c>
      <c r="E215" s="9" t="inlineStr">
        <is>
          <t>WE182</t>
        </is>
      </c>
      <c r="F215" s="4">
        <f>VLOOKUP($E215,'YARN CODES'!$A$2:$E1000,2,0)</f>
        <v/>
      </c>
      <c r="G215" s="4">
        <f>VLOOKUP($E215,'YARN CODES'!$A$2:$E1000,3,0)</f>
        <v/>
      </c>
      <c r="H215" s="4">
        <f>VLOOKUP($E215,'YARN CODES'!$A$2:$E1000,4,0)</f>
        <v/>
      </c>
      <c r="I215" s="4">
        <f>VLOOKUP($E215,'YARN CODES'!$A$2:$E1000,5,0)</f>
        <v/>
      </c>
      <c r="J215" s="5" t="n">
        <v>158.55</v>
      </c>
    </row>
    <row r="216" ht="15.75" customHeight="1" s="87">
      <c r="A216" s="2" t="n">
        <v>44496</v>
      </c>
      <c r="B216" s="2" t="n"/>
      <c r="C216" s="88">
        <f>IFERROR(IF(E216="","","ST"&amp;LEFT(E216,2)&amp;COUNTIF(E$2:E216,"&lt;&gt;")),"")</f>
        <v/>
      </c>
      <c r="D216" s="11" t="inlineStr">
        <is>
          <t>WEFT STOCK</t>
        </is>
      </c>
      <c r="E216" s="9" t="inlineStr">
        <is>
          <t>WE183</t>
        </is>
      </c>
      <c r="F216" s="4">
        <f>VLOOKUP($E216,'YARN CODES'!$A$2:$E1000,2,0)</f>
        <v/>
      </c>
      <c r="G216" s="4">
        <f>VLOOKUP($E216,'YARN CODES'!$A$2:$E1000,3,0)</f>
        <v/>
      </c>
      <c r="H216" s="4">
        <f>VLOOKUP($E216,'YARN CODES'!$A$2:$E1000,4,0)</f>
        <v/>
      </c>
      <c r="I216" s="4">
        <f>VLOOKUP($E216,'YARN CODES'!$A$2:$E1000,5,0)</f>
        <v/>
      </c>
      <c r="J216" s="5" t="n">
        <v>72.62</v>
      </c>
    </row>
    <row r="217" ht="15.75" customHeight="1" s="87">
      <c r="A217" s="2" t="n">
        <v>44496</v>
      </c>
      <c r="B217" s="2" t="n"/>
      <c r="C217" s="88">
        <f>IFERROR(IF(E217="","","ST"&amp;LEFT(E217,2)&amp;COUNTIF(E$2:E217,"&lt;&gt;")),"")</f>
        <v/>
      </c>
      <c r="D217" s="11" t="inlineStr">
        <is>
          <t>WEFT STOCK</t>
        </is>
      </c>
      <c r="E217" s="9" t="inlineStr">
        <is>
          <t>WE184</t>
        </is>
      </c>
      <c r="F217" s="4">
        <f>VLOOKUP($E217,'YARN CODES'!$A$2:$E1000,2,0)</f>
        <v/>
      </c>
      <c r="G217" s="4">
        <f>VLOOKUP($E217,'YARN CODES'!$A$2:$E1000,3,0)</f>
        <v/>
      </c>
      <c r="H217" s="4">
        <f>VLOOKUP($E217,'YARN CODES'!$A$2:$E1000,4,0)</f>
        <v/>
      </c>
      <c r="I217" s="4">
        <f>VLOOKUP($E217,'YARN CODES'!$A$2:$E1000,5,0)</f>
        <v/>
      </c>
      <c r="J217" s="5" t="n">
        <v>66.51000000000001</v>
      </c>
    </row>
    <row r="218" ht="15.75" customHeight="1" s="87">
      <c r="A218" s="2" t="n">
        <v>44496</v>
      </c>
      <c r="B218" s="2" t="n"/>
      <c r="C218" s="88">
        <f>IFERROR(IF(E218="","","ST"&amp;LEFT(E218,2)&amp;COUNTIF(E$2:E218,"&lt;&gt;")),"")</f>
        <v/>
      </c>
      <c r="D218" s="11" t="inlineStr">
        <is>
          <t>WEFT STOCK</t>
        </is>
      </c>
      <c r="E218" s="9" t="inlineStr">
        <is>
          <t>WE185</t>
        </is>
      </c>
      <c r="F218" s="4">
        <f>VLOOKUP($E218,'YARN CODES'!$A$2:$E1000,2,0)</f>
        <v/>
      </c>
      <c r="G218" s="4">
        <f>VLOOKUP($E218,'YARN CODES'!$A$2:$E1000,3,0)</f>
        <v/>
      </c>
      <c r="H218" s="4">
        <f>VLOOKUP($E218,'YARN CODES'!$A$2:$E1000,4,0)</f>
        <v/>
      </c>
      <c r="I218" s="4">
        <f>VLOOKUP($E218,'YARN CODES'!$A$2:$E1000,5,0)</f>
        <v/>
      </c>
      <c r="J218" s="5" t="n">
        <v>126.38</v>
      </c>
    </row>
    <row r="219" ht="15.75" customHeight="1" s="87">
      <c r="A219" s="2" t="n">
        <v>44496</v>
      </c>
      <c r="B219" s="2" t="n"/>
      <c r="C219" s="88">
        <f>IFERROR(IF(E219="","","ST"&amp;LEFT(E219,2)&amp;COUNTIF(E$2:E219,"&lt;&gt;")),"")</f>
        <v/>
      </c>
      <c r="D219" s="11" t="inlineStr">
        <is>
          <t>WEFT STOCK</t>
        </is>
      </c>
      <c r="E219" s="9" t="inlineStr">
        <is>
          <t>WE186</t>
        </is>
      </c>
      <c r="F219" s="4">
        <f>VLOOKUP($E219,'YARN CODES'!$A$2:$E1000,2,0)</f>
        <v/>
      </c>
      <c r="G219" s="4">
        <f>VLOOKUP($E219,'YARN CODES'!$A$2:$E1000,3,0)</f>
        <v/>
      </c>
      <c r="H219" s="4">
        <f>VLOOKUP($E219,'YARN CODES'!$A$2:$E1000,4,0)</f>
        <v/>
      </c>
      <c r="I219" s="4">
        <f>VLOOKUP($E219,'YARN CODES'!$A$2:$E1000,5,0)</f>
        <v/>
      </c>
      <c r="J219" s="5" t="n">
        <v>12.4</v>
      </c>
    </row>
    <row r="220" ht="15.75" customHeight="1" s="87">
      <c r="A220" s="2" t="n">
        <v>44496</v>
      </c>
      <c r="B220" s="2" t="n"/>
      <c r="C220" s="88">
        <f>IFERROR(IF(E220="","","ST"&amp;LEFT(E220,2)&amp;COUNTIF(E$2:E220,"&lt;&gt;")),"")</f>
        <v/>
      </c>
      <c r="D220" s="11" t="inlineStr">
        <is>
          <t>WEFT STOCK</t>
        </is>
      </c>
      <c r="E220" s="9" t="inlineStr">
        <is>
          <t>WE187</t>
        </is>
      </c>
      <c r="F220" s="4">
        <f>VLOOKUP($E220,'YARN CODES'!$A$2:$E1000,2,0)</f>
        <v/>
      </c>
      <c r="G220" s="4">
        <f>VLOOKUP($E220,'YARN CODES'!$A$2:$E1000,3,0)</f>
        <v/>
      </c>
      <c r="H220" s="4">
        <f>VLOOKUP($E220,'YARN CODES'!$A$2:$E1000,4,0)</f>
        <v/>
      </c>
      <c r="I220" s="4">
        <f>VLOOKUP($E220,'YARN CODES'!$A$2:$E1000,5,0)</f>
        <v/>
      </c>
      <c r="J220" s="5" t="n">
        <v>29.45</v>
      </c>
    </row>
    <row r="221" ht="15.75" customHeight="1" s="87">
      <c r="A221" s="2" t="n">
        <v>44496</v>
      </c>
      <c r="B221" s="2" t="n"/>
      <c r="C221" s="88">
        <f>IFERROR(IF(E221="","","ST"&amp;LEFT(E221,2)&amp;COUNTIF(E$2:E221,"&lt;&gt;")),"")</f>
        <v/>
      </c>
      <c r="D221" s="11" t="inlineStr">
        <is>
          <t>WEFT STOCK</t>
        </is>
      </c>
      <c r="E221" s="9" t="inlineStr">
        <is>
          <t>WE188</t>
        </is>
      </c>
      <c r="F221" s="4">
        <f>VLOOKUP($E221,'YARN CODES'!$A$2:$E1000,2,0)</f>
        <v/>
      </c>
      <c r="G221" s="4">
        <f>VLOOKUP($E221,'YARN CODES'!$A$2:$E1000,3,0)</f>
        <v/>
      </c>
      <c r="H221" s="4">
        <f>VLOOKUP($E221,'YARN CODES'!$A$2:$E1000,4,0)</f>
        <v/>
      </c>
      <c r="I221" s="4">
        <f>VLOOKUP($E221,'YARN CODES'!$A$2:$E1000,5,0)</f>
        <v/>
      </c>
      <c r="J221" s="5" t="n">
        <v>134.44</v>
      </c>
    </row>
    <row r="222" ht="15.75" customHeight="1" s="87">
      <c r="A222" s="2" t="n">
        <v>44496</v>
      </c>
      <c r="B222" s="2" t="n"/>
      <c r="C222" s="88">
        <f>IFERROR(IF(E222="","","ST"&amp;LEFT(E222,2)&amp;COUNTIF(E$2:E222,"&lt;&gt;")),"")</f>
        <v/>
      </c>
      <c r="D222" s="11" t="inlineStr">
        <is>
          <t>WEFT STOCK</t>
        </is>
      </c>
      <c r="E222" s="9" t="inlineStr">
        <is>
          <t>WE189</t>
        </is>
      </c>
      <c r="F222" s="4">
        <f>VLOOKUP($E222,'YARN CODES'!$A$2:$E1000,2,0)</f>
        <v/>
      </c>
      <c r="G222" s="4">
        <f>VLOOKUP($E222,'YARN CODES'!$A$2:$E1000,3,0)</f>
        <v/>
      </c>
      <c r="H222" s="4">
        <f>VLOOKUP($E222,'YARN CODES'!$A$2:$E1000,4,0)</f>
        <v/>
      </c>
      <c r="I222" s="4">
        <f>VLOOKUP($E222,'YARN CODES'!$A$2:$E1000,5,0)</f>
        <v/>
      </c>
      <c r="J222" s="5" t="n">
        <v>54</v>
      </c>
    </row>
    <row r="223" ht="15.75" customHeight="1" s="87">
      <c r="A223" s="2" t="n">
        <v>44496</v>
      </c>
      <c r="B223" s="2" t="n"/>
      <c r="C223" s="88">
        <f>IFERROR(IF(E223="","","ST"&amp;LEFT(E223,2)&amp;COUNTIF(E$2:E223,"&lt;&gt;")),"")</f>
        <v/>
      </c>
      <c r="D223" s="11" t="inlineStr">
        <is>
          <t>WEFT STOCK</t>
        </is>
      </c>
      <c r="E223" s="9" t="inlineStr">
        <is>
          <t>WE190</t>
        </is>
      </c>
      <c r="F223" s="4">
        <f>VLOOKUP($E223,'YARN CODES'!$A$2:$E1000,2,0)</f>
        <v/>
      </c>
      <c r="G223" s="4">
        <f>VLOOKUP($E223,'YARN CODES'!$A$2:$E1000,3,0)</f>
        <v/>
      </c>
      <c r="H223" s="4">
        <f>VLOOKUP($E223,'YARN CODES'!$A$2:$E1000,4,0)</f>
        <v/>
      </c>
      <c r="I223" s="4">
        <f>VLOOKUP($E223,'YARN CODES'!$A$2:$E1000,5,0)</f>
        <v/>
      </c>
      <c r="J223" s="5" t="n">
        <v>0</v>
      </c>
    </row>
    <row r="224" ht="15.75" customHeight="1" s="87">
      <c r="A224" s="2" t="n">
        <v>44496</v>
      </c>
      <c r="B224" s="2" t="n"/>
      <c r="C224" s="88">
        <f>IFERROR(IF(E224="","","ST"&amp;LEFT(E224,2)&amp;COUNTIF(E$2:E224,"&lt;&gt;")),"")</f>
        <v/>
      </c>
      <c r="D224" s="11" t="inlineStr">
        <is>
          <t>WEFT STOCK</t>
        </is>
      </c>
      <c r="E224" s="9" t="inlineStr">
        <is>
          <t>[Person_22]</t>
        </is>
      </c>
      <c r="F224" s="4">
        <f>VLOOKUP($E224,'YARN CODES'!$A$2:$E1000,2,0)</f>
        <v/>
      </c>
      <c r="G224" s="4">
        <f>VLOOKUP($E224,'YARN CODES'!$A$2:$E1000,3,0)</f>
        <v/>
      </c>
      <c r="H224" s="4">
        <f>VLOOKUP($E224,'YARN CODES'!$A$2:$E1000,4,0)</f>
        <v/>
      </c>
      <c r="I224" s="4">
        <f>VLOOKUP($E224,'YARN CODES'!$A$2:$E1000,5,0)</f>
        <v/>
      </c>
      <c r="J224" s="5" t="n">
        <v>125.05</v>
      </c>
    </row>
    <row r="225" ht="15.75" customHeight="1" s="87">
      <c r="A225" s="2" t="n">
        <v>44496</v>
      </c>
      <c r="B225" s="2" t="n"/>
      <c r="C225" s="88">
        <f>IFERROR(IF(E225="","","ST"&amp;LEFT(E225,2)&amp;COUNTIF(E$2:E225,"&lt;&gt;")),"")</f>
        <v/>
      </c>
      <c r="D225" s="11" t="inlineStr">
        <is>
          <t>WEFT STOCK</t>
        </is>
      </c>
      <c r="E225" s="9" t="inlineStr">
        <is>
          <t>WE192</t>
        </is>
      </c>
      <c r="F225" s="4">
        <f>VLOOKUP($E225,'YARN CODES'!$A$2:$E1000,2,0)</f>
        <v/>
      </c>
      <c r="G225" s="4">
        <f>VLOOKUP($E225,'YARN CODES'!$A$2:$E1000,3,0)</f>
        <v/>
      </c>
      <c r="H225" s="4">
        <f>VLOOKUP($E225,'YARN CODES'!$A$2:$E1000,4,0)</f>
        <v/>
      </c>
      <c r="I225" s="4">
        <f>VLOOKUP($E225,'YARN CODES'!$A$2:$E1000,5,0)</f>
        <v/>
      </c>
      <c r="J225" s="5" t="n">
        <v>109.215</v>
      </c>
    </row>
    <row r="226" ht="15.75" customHeight="1" s="87">
      <c r="A226" s="2" t="n">
        <v>44496</v>
      </c>
      <c r="B226" s="2" t="n"/>
      <c r="C226" s="88">
        <f>IFERROR(IF(E226="","","ST"&amp;LEFT(E226,2)&amp;COUNTIF(E$2:E226,"&lt;&gt;")),"")</f>
        <v/>
      </c>
      <c r="D226" s="11" t="inlineStr">
        <is>
          <t>WEFT STOCK</t>
        </is>
      </c>
      <c r="E226" s="9" t="inlineStr">
        <is>
          <t>WE193</t>
        </is>
      </c>
      <c r="F226" s="4">
        <f>VLOOKUP($E226,'YARN CODES'!$A$2:$E1000,2,0)</f>
        <v/>
      </c>
      <c r="G226" s="4">
        <f>VLOOKUP($E226,'YARN CODES'!$A$2:$E1000,3,0)</f>
        <v/>
      </c>
      <c r="H226" s="4">
        <f>VLOOKUP($E226,'YARN CODES'!$A$2:$E1000,4,0)</f>
        <v/>
      </c>
      <c r="I226" s="4">
        <f>VLOOKUP($E226,'YARN CODES'!$A$2:$E1000,5,0)</f>
        <v/>
      </c>
      <c r="J226" s="5" t="n">
        <v>109.1</v>
      </c>
    </row>
    <row r="227" ht="15.75" customHeight="1" s="87">
      <c r="A227" s="2" t="n">
        <v>44496</v>
      </c>
      <c r="B227" s="2" t="n"/>
      <c r="C227" s="88">
        <f>IFERROR(IF(E227="","","ST"&amp;LEFT(E227,2)&amp;COUNTIF(E$2:E227,"&lt;&gt;")),"")</f>
        <v/>
      </c>
      <c r="D227" s="11" t="inlineStr">
        <is>
          <t>WEFT STOCK</t>
        </is>
      </c>
      <c r="E227" s="9" t="inlineStr">
        <is>
          <t>WE194</t>
        </is>
      </c>
      <c r="F227" s="4">
        <f>VLOOKUP($E227,'YARN CODES'!$A$2:$E1000,2,0)</f>
        <v/>
      </c>
      <c r="G227" s="4">
        <f>VLOOKUP($E227,'YARN CODES'!$A$2:$E1000,3,0)</f>
        <v/>
      </c>
      <c r="H227" s="4">
        <f>VLOOKUP($E227,'YARN CODES'!$A$2:$E1000,4,0)</f>
        <v/>
      </c>
      <c r="I227" s="4">
        <f>VLOOKUP($E227,'YARN CODES'!$A$2:$E1000,5,0)</f>
        <v/>
      </c>
      <c r="J227" s="5" t="n">
        <v>0</v>
      </c>
    </row>
    <row r="228" ht="15.75" customHeight="1" s="87">
      <c r="A228" s="2" t="n">
        <v>44496</v>
      </c>
      <c r="B228" s="2" t="n"/>
      <c r="C228" s="88">
        <f>IFERROR(IF(E228="","","ST"&amp;LEFT(E228,2)&amp;COUNTIF(E$2:E228,"&lt;&gt;")),"")</f>
        <v/>
      </c>
      <c r="D228" s="11" t="inlineStr">
        <is>
          <t>WEFT STOCK</t>
        </is>
      </c>
      <c r="E228" s="9" t="inlineStr">
        <is>
          <t>WE195</t>
        </is>
      </c>
      <c r="F228" s="4">
        <f>VLOOKUP($E228,'YARN CODES'!$A$2:$E1000,2,0)</f>
        <v/>
      </c>
      <c r="G228" s="4">
        <f>VLOOKUP($E228,'YARN CODES'!$A$2:$E1000,3,0)</f>
        <v/>
      </c>
      <c r="H228" s="4">
        <f>VLOOKUP($E228,'YARN CODES'!$A$2:$E1000,4,0)</f>
        <v/>
      </c>
      <c r="I228" s="4">
        <f>VLOOKUP($E228,'YARN CODES'!$A$2:$E1000,5,0)</f>
        <v/>
      </c>
      <c r="J228" s="5" t="n">
        <v>0</v>
      </c>
    </row>
    <row r="229" ht="15.75" customHeight="1" s="87">
      <c r="A229" s="2" t="n">
        <v>44496</v>
      </c>
      <c r="B229" s="2" t="n"/>
      <c r="C229" s="88">
        <f>IFERROR(IF(E229="","","ST"&amp;LEFT(E229,2)&amp;COUNTIF(E$2:E229,"&lt;&gt;")),"")</f>
        <v/>
      </c>
      <c r="D229" s="11" t="inlineStr">
        <is>
          <t>WEFT STOCK</t>
        </is>
      </c>
      <c r="E229" s="9" t="inlineStr">
        <is>
          <t>[Person_23]</t>
        </is>
      </c>
      <c r="F229" s="4">
        <f>VLOOKUP($E229,'YARN CODES'!$A$2:$E1000,2,0)</f>
        <v/>
      </c>
      <c r="G229" s="4">
        <f>VLOOKUP($E229,'YARN CODES'!$A$2:$E1000,3,0)</f>
        <v/>
      </c>
      <c r="H229" s="4">
        <f>VLOOKUP($E229,'YARN CODES'!$A$2:$E1000,4,0)</f>
        <v/>
      </c>
      <c r="I229" s="4">
        <f>VLOOKUP($E229,'YARN CODES'!$A$2:$E1000,5,0)</f>
        <v/>
      </c>
      <c r="J229" s="5" t="n">
        <v>0</v>
      </c>
    </row>
    <row r="230" ht="15.75" customHeight="1" s="87">
      <c r="A230" s="2" t="n">
        <v>44496</v>
      </c>
      <c r="B230" s="2" t="n"/>
      <c r="C230" s="88">
        <f>IFERROR(IF(E230="","","ST"&amp;LEFT(E230,2)&amp;COUNTIF(E$2:E230,"&lt;&gt;")),"")</f>
        <v/>
      </c>
      <c r="D230" s="11" t="inlineStr">
        <is>
          <t>WEFT STOCK</t>
        </is>
      </c>
      <c r="E230" s="9" t="inlineStr">
        <is>
          <t>WE197</t>
        </is>
      </c>
      <c r="F230" s="4">
        <f>VLOOKUP($E230,'YARN CODES'!$A$2:$E1000,2,0)</f>
        <v/>
      </c>
      <c r="G230" s="4">
        <f>VLOOKUP($E230,'YARN CODES'!$A$2:$E1000,3,0)</f>
        <v/>
      </c>
      <c r="H230" s="4">
        <f>VLOOKUP($E230,'YARN CODES'!$A$2:$E1000,4,0)</f>
        <v/>
      </c>
      <c r="I230" s="4">
        <f>VLOOKUP($E230,'YARN CODES'!$A$2:$E1000,5,0)</f>
        <v/>
      </c>
      <c r="J230" s="5" t="n">
        <v>0</v>
      </c>
    </row>
    <row r="231" ht="15.75" customHeight="1" s="87">
      <c r="A231" s="2" t="n">
        <v>44496</v>
      </c>
      <c r="B231" s="2" t="n"/>
      <c r="C231" s="88">
        <f>IFERROR(IF(E231="","","ST"&amp;LEFT(E231,2)&amp;COUNTIF(E$2:E231,"&lt;&gt;")),"")</f>
        <v/>
      </c>
      <c r="D231" s="11" t="inlineStr">
        <is>
          <t>WEFT STOCK</t>
        </is>
      </c>
      <c r="E231" s="9" t="inlineStr">
        <is>
          <t>[Person_24]</t>
        </is>
      </c>
      <c r="F231" s="4">
        <f>VLOOKUP($E231,'YARN CODES'!$A$2:$E1000,2,0)</f>
        <v/>
      </c>
      <c r="G231" s="4">
        <f>VLOOKUP($E231,'YARN CODES'!$A$2:$E1000,3,0)</f>
        <v/>
      </c>
      <c r="H231" s="4">
        <f>VLOOKUP($E231,'YARN CODES'!$A$2:$E1000,4,0)</f>
        <v/>
      </c>
      <c r="I231" s="4">
        <f>VLOOKUP($E231,'YARN CODES'!$A$2:$E1000,5,0)</f>
        <v/>
      </c>
      <c r="J231" s="5" t="n">
        <v>124</v>
      </c>
    </row>
    <row r="232" ht="15.75" customHeight="1" s="87">
      <c r="A232" s="2" t="n">
        <v>44496</v>
      </c>
      <c r="B232" s="2" t="n"/>
      <c r="C232" s="88">
        <f>IFERROR(IF(E232="","","ST"&amp;LEFT(E232,2)&amp;COUNTIF(E$2:E232,"&lt;&gt;")),"")</f>
        <v/>
      </c>
      <c r="D232" s="11" t="inlineStr">
        <is>
          <t>WEFT STOCK</t>
        </is>
      </c>
      <c r="E232" s="9" t="inlineStr">
        <is>
          <t>WE199</t>
        </is>
      </c>
      <c r="F232" s="4">
        <f>VLOOKUP($E232,'YARN CODES'!$A$2:$E1000,2,0)</f>
        <v/>
      </c>
      <c r="G232" s="4">
        <f>VLOOKUP($E232,'YARN CODES'!$A$2:$E1000,3,0)</f>
        <v/>
      </c>
      <c r="H232" s="4">
        <f>VLOOKUP($E232,'YARN CODES'!$A$2:$E1000,4,0)</f>
        <v/>
      </c>
      <c r="I232" s="4">
        <f>VLOOKUP($E232,'YARN CODES'!$A$2:$E1000,5,0)</f>
        <v/>
      </c>
      <c r="J232" s="5" t="n">
        <v>111.35</v>
      </c>
    </row>
    <row r="233" ht="15.75" customHeight="1" s="87">
      <c r="A233" s="2" t="n">
        <v>44496</v>
      </c>
      <c r="B233" s="2" t="n"/>
      <c r="C233" s="88">
        <f>IFERROR(IF(E233="","","ST"&amp;LEFT(E233,2)&amp;COUNTIF(E$2:E233,"&lt;&gt;")),"")</f>
        <v/>
      </c>
      <c r="D233" s="11" t="inlineStr">
        <is>
          <t>WEFT STOCK</t>
        </is>
      </c>
      <c r="E233" s="9" t="inlineStr">
        <is>
          <t>WE200</t>
        </is>
      </c>
      <c r="F233" s="4">
        <f>VLOOKUP($E233,'YARN CODES'!$A$2:$E1000,2,0)</f>
        <v/>
      </c>
      <c r="G233" s="4">
        <f>VLOOKUP($E233,'YARN CODES'!$A$2:$E1000,3,0)</f>
        <v/>
      </c>
      <c r="H233" s="4">
        <f>VLOOKUP($E233,'YARN CODES'!$A$2:$E1000,4,0)</f>
        <v/>
      </c>
      <c r="I233" s="4">
        <f>VLOOKUP($E233,'YARN CODES'!$A$2:$E1000,5,0)</f>
        <v/>
      </c>
      <c r="J233" s="5" t="n">
        <v>0</v>
      </c>
    </row>
    <row r="234" ht="15.75" customHeight="1" s="87">
      <c r="A234" s="2" t="n">
        <v>44496</v>
      </c>
      <c r="B234" s="2" t="n"/>
      <c r="C234" s="88">
        <f>IFERROR(IF(E234="","","ST"&amp;LEFT(E234,2)&amp;COUNTIF(E$2:E234,"&lt;&gt;")),"")</f>
        <v/>
      </c>
      <c r="D234" s="11" t="inlineStr">
        <is>
          <t>WEFT STOCK</t>
        </is>
      </c>
      <c r="E234" s="9" t="inlineStr">
        <is>
          <t>WE201</t>
        </is>
      </c>
      <c r="F234" s="4">
        <f>VLOOKUP($E234,'YARN CODES'!$A$2:$E1000,2,0)</f>
        <v/>
      </c>
      <c r="G234" s="4">
        <f>VLOOKUP($E234,'YARN CODES'!$A$2:$E1000,3,0)</f>
        <v/>
      </c>
      <c r="H234" s="4">
        <f>VLOOKUP($E234,'YARN CODES'!$A$2:$E1000,4,0)</f>
        <v/>
      </c>
      <c r="I234" s="4">
        <f>VLOOKUP($E234,'YARN CODES'!$A$2:$E1000,5,0)</f>
        <v/>
      </c>
      <c r="J234" s="5" t="n">
        <v>113.54</v>
      </c>
    </row>
    <row r="235" ht="15.75" customHeight="1" s="87">
      <c r="A235" s="2" t="n">
        <v>44496</v>
      </c>
      <c r="B235" s="2" t="n"/>
      <c r="C235" s="88">
        <f>IFERROR(IF(E235="","","ST"&amp;LEFT(E235,2)&amp;COUNTIF(E$2:E235,"&lt;&gt;")),"")</f>
        <v/>
      </c>
      <c r="D235" s="11" t="inlineStr">
        <is>
          <t>WEFT STOCK</t>
        </is>
      </c>
      <c r="E235" s="9" t="inlineStr">
        <is>
          <t>WE202</t>
        </is>
      </c>
      <c r="F235" s="4">
        <f>VLOOKUP($E235,'YARN CODES'!$A$2:$E1000,2,0)</f>
        <v/>
      </c>
      <c r="G235" s="4">
        <f>VLOOKUP($E235,'YARN CODES'!$A$2:$E1000,3,0)</f>
        <v/>
      </c>
      <c r="H235" s="4">
        <f>VLOOKUP($E235,'YARN CODES'!$A$2:$E1000,4,0)</f>
        <v/>
      </c>
      <c r="I235" s="4">
        <f>VLOOKUP($E235,'YARN CODES'!$A$2:$E1000,5,0)</f>
        <v/>
      </c>
      <c r="J235" s="5" t="n">
        <v>100</v>
      </c>
    </row>
    <row r="236" ht="15.75" customHeight="1" s="87">
      <c r="A236" s="2" t="n">
        <v>44496</v>
      </c>
      <c r="B236" s="2" t="n"/>
      <c r="C236" s="88">
        <f>IFERROR(IF(E236="","","ST"&amp;LEFT(E236,2)&amp;COUNTIF(E$2:E236,"&lt;&gt;")),"")</f>
        <v/>
      </c>
      <c r="D236" s="11" t="inlineStr">
        <is>
          <t>WEFT STOCK</t>
        </is>
      </c>
      <c r="E236" s="9" t="inlineStr">
        <is>
          <t>WE203</t>
        </is>
      </c>
      <c r="F236" s="4">
        <f>VLOOKUP($E236,'YARN CODES'!$A$2:$E1000,2,0)</f>
        <v/>
      </c>
      <c r="G236" s="4">
        <f>VLOOKUP($E236,'YARN CODES'!$A$2:$E1000,3,0)</f>
        <v/>
      </c>
      <c r="H236" s="4">
        <f>VLOOKUP($E236,'YARN CODES'!$A$2:$E1000,4,0)</f>
        <v/>
      </c>
      <c r="I236" s="4">
        <f>VLOOKUP($E236,'YARN CODES'!$A$2:$E1000,5,0)</f>
        <v/>
      </c>
      <c r="J236" s="5" t="n">
        <v>78.7</v>
      </c>
    </row>
    <row r="237" ht="15.75" customHeight="1" s="87">
      <c r="A237" s="2" t="n">
        <v>44496</v>
      </c>
      <c r="B237" s="2" t="n"/>
      <c r="C237" s="88">
        <f>IFERROR(IF(E237="","","ST"&amp;LEFT(E237,2)&amp;COUNTIF(E$2:E237,"&lt;&gt;")),"")</f>
        <v/>
      </c>
      <c r="D237" s="11" t="inlineStr">
        <is>
          <t>WEFT STOCK</t>
        </is>
      </c>
      <c r="E237" s="9" t="inlineStr">
        <is>
          <t>[Person_25]</t>
        </is>
      </c>
      <c r="F237" s="4">
        <f>VLOOKUP($E237,'YARN CODES'!$A$2:$E1000,2,0)</f>
        <v/>
      </c>
      <c r="G237" s="4">
        <f>VLOOKUP($E237,'YARN CODES'!$A$2:$E1000,3,0)</f>
        <v/>
      </c>
      <c r="H237" s="4">
        <f>VLOOKUP($E237,'YARN CODES'!$A$2:$E1000,4,0)</f>
        <v/>
      </c>
      <c r="I237" s="4">
        <f>VLOOKUP($E237,'YARN CODES'!$A$2:$E1000,5,0)</f>
        <v/>
      </c>
      <c r="J237" s="5" t="n">
        <v>6</v>
      </c>
    </row>
    <row r="238" ht="15.75" customHeight="1" s="87">
      <c r="A238" s="2" t="n">
        <v>44496</v>
      </c>
      <c r="B238" s="2" t="n"/>
      <c r="C238" s="88">
        <f>IFERROR(IF(E238="","","ST"&amp;LEFT(E238,2)&amp;COUNTIF(E$2:E238,"&lt;&gt;")),"")</f>
        <v/>
      </c>
      <c r="D238" s="11" t="inlineStr">
        <is>
          <t>WEFT STOCK</t>
        </is>
      </c>
      <c r="E238" s="9" t="inlineStr">
        <is>
          <t>WE205</t>
        </is>
      </c>
      <c r="F238" s="4">
        <f>VLOOKUP($E238,'YARN CODES'!$A$2:$E1000,2,0)</f>
        <v/>
      </c>
      <c r="G238" s="4">
        <f>VLOOKUP($E238,'YARN CODES'!$A$2:$E1000,3,0)</f>
        <v/>
      </c>
      <c r="H238" s="4">
        <f>VLOOKUP($E238,'YARN CODES'!$A$2:$E1000,4,0)</f>
        <v/>
      </c>
      <c r="I238" s="4">
        <f>VLOOKUP($E238,'YARN CODES'!$A$2:$E1000,5,0)</f>
        <v/>
      </c>
      <c r="J238" s="5" t="n">
        <v>50.7</v>
      </c>
    </row>
    <row r="239" ht="15.75" customHeight="1" s="87">
      <c r="A239" s="2" t="n">
        <v>44496</v>
      </c>
      <c r="B239" s="2" t="n"/>
      <c r="C239" s="88">
        <f>IFERROR(IF(E239="","","ST"&amp;LEFT(E239,2)&amp;COUNTIF(E$2:E239,"&lt;&gt;")),"")</f>
        <v/>
      </c>
      <c r="D239" s="11" t="inlineStr">
        <is>
          <t>WEFT STOCK</t>
        </is>
      </c>
      <c r="E239" s="9" t="inlineStr">
        <is>
          <t>WE206</t>
        </is>
      </c>
      <c r="F239" s="4">
        <f>VLOOKUP($E239,'YARN CODES'!$A$2:$E1000,2,0)</f>
        <v/>
      </c>
      <c r="G239" s="4">
        <f>VLOOKUP($E239,'YARN CODES'!$A$2:$E1000,3,0)</f>
        <v/>
      </c>
      <c r="H239" s="4">
        <f>VLOOKUP($E239,'YARN CODES'!$A$2:$E1000,4,0)</f>
        <v/>
      </c>
      <c r="I239" s="4">
        <f>VLOOKUP($E239,'YARN CODES'!$A$2:$E1000,5,0)</f>
        <v/>
      </c>
      <c r="J239" s="5" t="n">
        <v>34.88</v>
      </c>
    </row>
    <row r="240" ht="15.75" customHeight="1" s="87">
      <c r="A240" s="2" t="n">
        <v>44496</v>
      </c>
      <c r="B240" s="2" t="n"/>
      <c r="C240" s="88">
        <f>IFERROR(IF(E240="","","ST"&amp;LEFT(E240,2)&amp;COUNTIF(E$2:E240,"&lt;&gt;")),"")</f>
        <v/>
      </c>
      <c r="D240" s="11" t="inlineStr">
        <is>
          <t>WEFT STOCK</t>
        </is>
      </c>
      <c r="E240" s="9" t="inlineStr">
        <is>
          <t>WE207</t>
        </is>
      </c>
      <c r="F240" s="4">
        <f>VLOOKUP($E240,'YARN CODES'!$A$2:$E1000,2,0)</f>
        <v/>
      </c>
      <c r="G240" s="4">
        <f>VLOOKUP($E240,'YARN CODES'!$A$2:$E1000,3,0)</f>
        <v/>
      </c>
      <c r="H240" s="4">
        <f>VLOOKUP($E240,'YARN CODES'!$A$2:$E1000,4,0)</f>
        <v/>
      </c>
      <c r="I240" s="4">
        <f>VLOOKUP($E240,'YARN CODES'!$A$2:$E1000,5,0)</f>
        <v/>
      </c>
      <c r="J240" s="5" t="n">
        <v>10</v>
      </c>
    </row>
    <row r="241" ht="15.75" customHeight="1" s="87">
      <c r="A241" s="2" t="n">
        <v>44496</v>
      </c>
      <c r="B241" s="2" t="n"/>
      <c r="C241" s="88">
        <f>IFERROR(IF(E241="","","ST"&amp;LEFT(E241,2)&amp;COUNTIF(E$2:E241,"&lt;&gt;")),"")</f>
        <v/>
      </c>
      <c r="D241" s="11" t="inlineStr">
        <is>
          <t>WEFT STOCK</t>
        </is>
      </c>
      <c r="E241" s="9" t="inlineStr">
        <is>
          <t>WE208</t>
        </is>
      </c>
      <c r="F241" s="4">
        <f>VLOOKUP($E241,'YARN CODES'!$A$2:$E1000,2,0)</f>
        <v/>
      </c>
      <c r="G241" s="4">
        <f>VLOOKUP($E241,'YARN CODES'!$A$2:$E1000,3,0)</f>
        <v/>
      </c>
      <c r="H241" s="4">
        <f>VLOOKUP($E241,'YARN CODES'!$A$2:$E1000,4,0)</f>
        <v/>
      </c>
      <c r="I241" s="4">
        <f>VLOOKUP($E241,'YARN CODES'!$A$2:$E1000,5,0)</f>
        <v/>
      </c>
      <c r="J241" s="5" t="n">
        <v>120.54</v>
      </c>
    </row>
    <row r="242" ht="15.75" customHeight="1" s="87">
      <c r="A242" s="2" t="n">
        <v>44496</v>
      </c>
      <c r="B242" s="2" t="n"/>
      <c r="C242" s="88">
        <f>IFERROR(IF(E242="","","ST"&amp;LEFT(E242,2)&amp;COUNTIF(E$2:E242,"&lt;&gt;")),"")</f>
        <v/>
      </c>
      <c r="D242" s="11" t="inlineStr">
        <is>
          <t>WEFT STOCK</t>
        </is>
      </c>
      <c r="E242" s="9" t="inlineStr">
        <is>
          <t>WE209</t>
        </is>
      </c>
      <c r="F242" s="4">
        <f>VLOOKUP($E242,'YARN CODES'!$A$2:$E1000,2,0)</f>
        <v/>
      </c>
      <c r="G242" s="4">
        <f>VLOOKUP($E242,'YARN CODES'!$A$2:$E1000,3,0)</f>
        <v/>
      </c>
      <c r="H242" s="4">
        <f>VLOOKUP($E242,'YARN CODES'!$A$2:$E1000,4,0)</f>
        <v/>
      </c>
      <c r="I242" s="4">
        <f>VLOOKUP($E242,'YARN CODES'!$A$2:$E1000,5,0)</f>
        <v/>
      </c>
      <c r="J242" s="5" t="n">
        <v>127.69</v>
      </c>
    </row>
    <row r="243" ht="15.75" customHeight="1" s="87">
      <c r="A243" s="2" t="n">
        <v>44496</v>
      </c>
      <c r="B243" s="2" t="n"/>
      <c r="C243" s="88">
        <f>IFERROR(IF(E243="","","ST"&amp;LEFT(E243,2)&amp;COUNTIF(E$2:E243,"&lt;&gt;")),"")</f>
        <v/>
      </c>
      <c r="D243" s="11" t="inlineStr">
        <is>
          <t>WEFT STOCK</t>
        </is>
      </c>
      <c r="E243" s="9" t="inlineStr">
        <is>
          <t>WE210</t>
        </is>
      </c>
      <c r="F243" s="4">
        <f>VLOOKUP($E243,'YARN CODES'!$A$2:$E1000,2,0)</f>
        <v/>
      </c>
      <c r="G243" s="4">
        <f>VLOOKUP($E243,'YARN CODES'!$A$2:$E1000,3,0)</f>
        <v/>
      </c>
      <c r="H243" s="4">
        <f>VLOOKUP($E243,'YARN CODES'!$A$2:$E1000,4,0)</f>
        <v/>
      </c>
      <c r="I243" s="4">
        <f>VLOOKUP($E243,'YARN CODES'!$A$2:$E1000,5,0)</f>
        <v/>
      </c>
      <c r="J243" s="5" t="n">
        <v>306</v>
      </c>
    </row>
    <row r="244" ht="15.75" customHeight="1" s="87">
      <c r="A244" s="2" t="n">
        <v>44496</v>
      </c>
      <c r="B244" s="2" t="n"/>
      <c r="C244" s="88">
        <f>IFERROR(IF(E244="","","ST"&amp;LEFT(E244,2)&amp;COUNTIF(E$2:E244,"&lt;&gt;")),"")</f>
        <v/>
      </c>
      <c r="D244" s="11" t="inlineStr">
        <is>
          <t>WEFT STOCK</t>
        </is>
      </c>
      <c r="E244" s="9" t="inlineStr">
        <is>
          <t>WE211</t>
        </is>
      </c>
      <c r="F244" s="4">
        <f>VLOOKUP($E244,'YARN CODES'!$A$2:$E1000,2,0)</f>
        <v/>
      </c>
      <c r="G244" s="4">
        <f>VLOOKUP($E244,'YARN CODES'!$A$2:$E1000,3,0)</f>
        <v/>
      </c>
      <c r="H244" s="4">
        <f>VLOOKUP($E244,'YARN CODES'!$A$2:$E1000,4,0)</f>
        <v/>
      </c>
      <c r="I244" s="4">
        <f>VLOOKUP($E244,'YARN CODES'!$A$2:$E1000,5,0)</f>
        <v/>
      </c>
      <c r="J244" s="5" t="n">
        <v>175.73</v>
      </c>
    </row>
    <row r="245" ht="15.75" customHeight="1" s="87">
      <c r="A245" s="2" t="n">
        <v>44496</v>
      </c>
      <c r="B245" s="2" t="n"/>
      <c r="C245" s="88">
        <f>IFERROR(IF(E245="","","ST"&amp;LEFT(E245,2)&amp;COUNTIF(E$2:E245,"&lt;&gt;")),"")</f>
        <v/>
      </c>
      <c r="D245" s="11" t="inlineStr">
        <is>
          <t>WEFT STOCK</t>
        </is>
      </c>
      <c r="E245" s="9" t="inlineStr">
        <is>
          <t>WE212</t>
        </is>
      </c>
      <c r="F245" s="4">
        <f>VLOOKUP($E245,'YARN CODES'!$A$2:$E1000,2,0)</f>
        <v/>
      </c>
      <c r="G245" s="4">
        <f>VLOOKUP($E245,'YARN CODES'!$A$2:$E1000,3,0)</f>
        <v/>
      </c>
      <c r="H245" s="4">
        <f>VLOOKUP($E245,'YARN CODES'!$A$2:$E1000,4,0)</f>
        <v/>
      </c>
      <c r="I245" s="4">
        <f>VLOOKUP($E245,'YARN CODES'!$A$2:$E1000,5,0)</f>
        <v/>
      </c>
      <c r="J245" s="5" t="n">
        <v>0</v>
      </c>
    </row>
    <row r="246" ht="15.75" customHeight="1" s="87">
      <c r="A246" s="2" t="n">
        <v>44496</v>
      </c>
      <c r="B246" s="2" t="n"/>
      <c r="C246" s="88">
        <f>IFERROR(IF(E246="","","ST"&amp;LEFT(E246,2)&amp;COUNTIF(E$2:E246,"&lt;&gt;")),"")</f>
        <v/>
      </c>
      <c r="D246" s="11" t="inlineStr">
        <is>
          <t>WEFT STOCK</t>
        </is>
      </c>
      <c r="E246" s="9" t="inlineStr">
        <is>
          <t>[Person_26]</t>
        </is>
      </c>
      <c r="F246" s="4">
        <f>VLOOKUP($E246,'YARN CODES'!$A$2:$E1000,2,0)</f>
        <v/>
      </c>
      <c r="G246" s="4">
        <f>VLOOKUP($E246,'YARN CODES'!$A$2:$E1000,3,0)</f>
        <v/>
      </c>
      <c r="H246" s="4">
        <f>VLOOKUP($E246,'YARN CODES'!$A$2:$E1000,4,0)</f>
        <v/>
      </c>
      <c r="I246" s="4">
        <f>VLOOKUP($E246,'YARN CODES'!$A$2:$E1000,5,0)</f>
        <v/>
      </c>
      <c r="J246" s="5" t="n">
        <v>144.14</v>
      </c>
    </row>
    <row r="247" ht="15.75" customHeight="1" s="87">
      <c r="A247" s="2" t="n">
        <v>44496</v>
      </c>
      <c r="B247" s="2" t="n"/>
      <c r="C247" s="88">
        <f>IFERROR(IF(E247="","","ST"&amp;LEFT(E247,2)&amp;COUNTIF(E$2:E247,"&lt;&gt;")),"")</f>
        <v/>
      </c>
      <c r="D247" s="11" t="inlineStr">
        <is>
          <t>WEFT STOCK</t>
        </is>
      </c>
      <c r="E247" s="9" t="inlineStr">
        <is>
          <t>WE214</t>
        </is>
      </c>
      <c r="F247" s="4">
        <f>VLOOKUP($E247,'YARN CODES'!$A$2:$E1000,2,0)</f>
        <v/>
      </c>
      <c r="G247" s="4">
        <f>VLOOKUP($E247,'YARN CODES'!$A$2:$E1000,3,0)</f>
        <v/>
      </c>
      <c r="H247" s="4">
        <f>VLOOKUP($E247,'YARN CODES'!$A$2:$E1000,4,0)</f>
        <v/>
      </c>
      <c r="I247" s="4">
        <f>VLOOKUP($E247,'YARN CODES'!$A$2:$E1000,5,0)</f>
        <v/>
      </c>
      <c r="J247" s="5" t="n">
        <v>17</v>
      </c>
    </row>
    <row r="248" ht="15.75" customHeight="1" s="87">
      <c r="A248" s="2" t="n">
        <v>44496</v>
      </c>
      <c r="B248" s="2" t="n"/>
      <c r="C248" s="88">
        <f>IFERROR(IF(E248="","","ST"&amp;LEFT(E248,2)&amp;COUNTIF(E$2:E248,"&lt;&gt;")),"")</f>
        <v/>
      </c>
      <c r="D248" s="11" t="inlineStr">
        <is>
          <t>WEFT STOCK</t>
        </is>
      </c>
      <c r="E248" s="9" t="inlineStr">
        <is>
          <t>WE215</t>
        </is>
      </c>
      <c r="F248" s="4">
        <f>VLOOKUP($E248,'YARN CODES'!$A$2:$E1000,2,0)</f>
        <v/>
      </c>
      <c r="G248" s="4">
        <f>VLOOKUP($E248,'YARN CODES'!$A$2:$E1000,3,0)</f>
        <v/>
      </c>
      <c r="H248" s="4">
        <f>VLOOKUP($E248,'YARN CODES'!$A$2:$E1000,4,0)</f>
        <v/>
      </c>
      <c r="I248" s="4">
        <f>VLOOKUP($E248,'YARN CODES'!$A$2:$E1000,5,0)</f>
        <v/>
      </c>
      <c r="J248" s="5" t="n">
        <v>0</v>
      </c>
    </row>
    <row r="249" ht="15.75" customHeight="1" s="87">
      <c r="A249" s="2" t="n">
        <v>44496</v>
      </c>
      <c r="B249" s="2" t="n"/>
      <c r="C249" s="88">
        <f>IFERROR(IF(E249="","","ST"&amp;LEFT(E249,2)&amp;COUNTIF(E$2:E249,"&lt;&gt;")),"")</f>
        <v/>
      </c>
      <c r="D249" s="11" t="inlineStr">
        <is>
          <t>WEFT STOCK</t>
        </is>
      </c>
      <c r="E249" s="9" t="inlineStr">
        <is>
          <t>WE216</t>
        </is>
      </c>
      <c r="F249" s="4">
        <f>VLOOKUP($E249,'YARN CODES'!$A$2:$E1000,2,0)</f>
        <v/>
      </c>
      <c r="G249" s="4">
        <f>VLOOKUP($E249,'YARN CODES'!$A$2:$E1000,3,0)</f>
        <v/>
      </c>
      <c r="H249" s="4">
        <f>VLOOKUP($E249,'YARN CODES'!$A$2:$E1000,4,0)</f>
        <v/>
      </c>
      <c r="I249" s="4">
        <f>VLOOKUP($E249,'YARN CODES'!$A$2:$E1000,5,0)</f>
        <v/>
      </c>
      <c r="J249" s="5" t="n">
        <v>0</v>
      </c>
    </row>
    <row r="250" ht="15.75" customHeight="1" s="87">
      <c r="A250" s="2" t="n">
        <v>44496</v>
      </c>
      <c r="B250" s="2" t="n"/>
      <c r="C250" s="88">
        <f>IFERROR(IF(E250="","","ST"&amp;LEFT(E250,2)&amp;COUNTIF(E$2:E250,"&lt;&gt;")),"")</f>
        <v/>
      </c>
      <c r="D250" s="11" t="inlineStr">
        <is>
          <t>WEFT STOCK</t>
        </is>
      </c>
      <c r="E250" s="9" t="inlineStr">
        <is>
          <t>WE217</t>
        </is>
      </c>
      <c r="F250" s="4">
        <f>VLOOKUP($E250,'YARN CODES'!$A$2:$E1000,2,0)</f>
        <v/>
      </c>
      <c r="G250" s="4">
        <f>VLOOKUP($E250,'YARN CODES'!$A$2:$E1000,3,0)</f>
        <v/>
      </c>
      <c r="H250" s="4">
        <f>VLOOKUP($E250,'YARN CODES'!$A$2:$E1000,4,0)</f>
        <v/>
      </c>
      <c r="I250" s="4">
        <f>VLOOKUP($E250,'YARN CODES'!$A$2:$E1000,5,0)</f>
        <v/>
      </c>
      <c r="J250" s="5" t="n">
        <v>0</v>
      </c>
    </row>
    <row r="251" ht="15.75" customHeight="1" s="87">
      <c r="A251" s="2" t="n">
        <v>44496</v>
      </c>
      <c r="B251" s="2" t="n"/>
      <c r="C251" s="88">
        <f>IFERROR(IF(E251="","","ST"&amp;LEFT(E251,2)&amp;COUNTIF(E$2:E251,"&lt;&gt;")),"")</f>
        <v/>
      </c>
      <c r="D251" s="11" t="inlineStr">
        <is>
          <t>WEFT STOCK</t>
        </is>
      </c>
      <c r="E251" s="9" t="inlineStr">
        <is>
          <t>WE218</t>
        </is>
      </c>
      <c r="F251" s="4">
        <f>VLOOKUP($E251,'YARN CODES'!$A$2:$E1000,2,0)</f>
        <v/>
      </c>
      <c r="G251" s="4">
        <f>VLOOKUP($E251,'YARN CODES'!$A$2:$E1000,3,0)</f>
        <v/>
      </c>
      <c r="H251" s="4">
        <f>VLOOKUP($E251,'YARN CODES'!$A$2:$E1000,4,0)</f>
        <v/>
      </c>
      <c r="I251" s="4">
        <f>VLOOKUP($E251,'YARN CODES'!$A$2:$E1000,5,0)</f>
        <v/>
      </c>
      <c r="J251" s="5" t="n">
        <v>234.34</v>
      </c>
    </row>
    <row r="252" ht="15.75" customHeight="1" s="87">
      <c r="A252" s="2" t="n">
        <v>44496</v>
      </c>
      <c r="B252" s="2" t="n"/>
      <c r="C252" s="88">
        <f>IFERROR(IF(E252="","","ST"&amp;LEFT(E252,2)&amp;COUNTIF(E$2:E252,"&lt;&gt;")),"")</f>
        <v/>
      </c>
      <c r="D252" s="11" t="inlineStr">
        <is>
          <t>WEFT STOCK</t>
        </is>
      </c>
      <c r="E252" s="9" t="inlineStr">
        <is>
          <t>WE219</t>
        </is>
      </c>
      <c r="F252" s="4">
        <f>VLOOKUP($E252,'YARN CODES'!$A$2:$E1000,2,0)</f>
        <v/>
      </c>
      <c r="G252" s="4">
        <f>VLOOKUP($E252,'YARN CODES'!$A$2:$E1000,3,0)</f>
        <v/>
      </c>
      <c r="H252" s="4">
        <f>VLOOKUP($E252,'YARN CODES'!$A$2:$E1000,4,0)</f>
        <v/>
      </c>
      <c r="I252" s="4">
        <f>VLOOKUP($E252,'YARN CODES'!$A$2:$E1000,5,0)</f>
        <v/>
      </c>
      <c r="J252" s="5" t="n">
        <v>0</v>
      </c>
    </row>
    <row r="253" ht="15.75" customHeight="1" s="87">
      <c r="A253" s="2" t="n">
        <v>44496</v>
      </c>
      <c r="B253" s="2" t="n"/>
      <c r="C253" s="88">
        <f>IFERROR(IF(E253="","","ST"&amp;LEFT(E253,2)&amp;COUNTIF(E$2:E253,"&lt;&gt;")),"")</f>
        <v/>
      </c>
      <c r="D253" s="11" t="inlineStr">
        <is>
          <t>WEFT STOCK</t>
        </is>
      </c>
      <c r="E253" s="9" t="inlineStr">
        <is>
          <t>WE220</t>
        </is>
      </c>
      <c r="F253" s="4">
        <f>VLOOKUP($E253,'YARN CODES'!$A$2:$E1000,2,0)</f>
        <v/>
      </c>
      <c r="G253" s="4">
        <f>VLOOKUP($E253,'YARN CODES'!$A$2:$E1000,3,0)</f>
        <v/>
      </c>
      <c r="H253" s="4">
        <f>VLOOKUP($E253,'YARN CODES'!$A$2:$E1000,4,0)</f>
        <v/>
      </c>
      <c r="I253" s="4">
        <f>VLOOKUP($E253,'YARN CODES'!$A$2:$E1000,5,0)</f>
        <v/>
      </c>
      <c r="J253" s="5" t="n">
        <v>0</v>
      </c>
    </row>
    <row r="254" ht="15.75" customHeight="1" s="87">
      <c r="A254" s="2" t="n">
        <v>44496</v>
      </c>
      <c r="B254" s="2" t="n"/>
      <c r="C254" s="88">
        <f>IFERROR(IF(E254="","","ST"&amp;LEFT(E254,2)&amp;COUNTIF(E$2:E254,"&lt;&gt;")),"")</f>
        <v/>
      </c>
      <c r="D254" s="11" t="inlineStr">
        <is>
          <t>WEFT STOCK</t>
        </is>
      </c>
      <c r="E254" s="9" t="inlineStr">
        <is>
          <t>WE221</t>
        </is>
      </c>
      <c r="F254" s="4">
        <f>VLOOKUP($E254,'YARN CODES'!$A$2:$E1000,2,0)</f>
        <v/>
      </c>
      <c r="G254" s="4">
        <f>VLOOKUP($E254,'YARN CODES'!$A$2:$E1000,3,0)</f>
        <v/>
      </c>
      <c r="H254" s="4">
        <f>VLOOKUP($E254,'YARN CODES'!$A$2:$E1000,4,0)</f>
        <v/>
      </c>
      <c r="I254" s="4">
        <f>VLOOKUP($E254,'YARN CODES'!$A$2:$E1000,5,0)</f>
        <v/>
      </c>
      <c r="J254" s="5" t="n">
        <v>101</v>
      </c>
    </row>
    <row r="255" ht="15.75" customHeight="1" s="87">
      <c r="A255" s="2" t="n">
        <v>44496</v>
      </c>
      <c r="B255" s="2" t="n"/>
      <c r="C255" s="88">
        <f>IFERROR(IF(E255="","","ST"&amp;LEFT(E255,2)&amp;COUNTIF(E$2:E255,"&lt;&gt;")),"")</f>
        <v/>
      </c>
      <c r="D255" s="11" t="inlineStr">
        <is>
          <t>WEFT STOCK</t>
        </is>
      </c>
      <c r="E255" s="9" t="inlineStr">
        <is>
          <t>WE222</t>
        </is>
      </c>
      <c r="F255" s="4">
        <f>VLOOKUP($E255,'YARN CODES'!$A$2:$E1000,2,0)</f>
        <v/>
      </c>
      <c r="G255" s="4">
        <f>VLOOKUP($E255,'YARN CODES'!$A$2:$E1000,3,0)</f>
        <v/>
      </c>
      <c r="H255" s="4">
        <f>VLOOKUP($E255,'YARN CODES'!$A$2:$E1000,4,0)</f>
        <v/>
      </c>
      <c r="I255" s="4">
        <f>VLOOKUP($E255,'YARN CODES'!$A$2:$E1000,5,0)</f>
        <v/>
      </c>
      <c r="J255" s="5" t="n">
        <v>0</v>
      </c>
    </row>
    <row r="256" ht="15.75" customHeight="1" s="87">
      <c r="A256" s="2" t="n">
        <v>44496</v>
      </c>
      <c r="B256" s="2" t="n"/>
      <c r="C256" s="88">
        <f>IFERROR(IF(E256="","","ST"&amp;LEFT(E256,2)&amp;COUNTIF(E$2:E256,"&lt;&gt;")),"")</f>
        <v/>
      </c>
      <c r="D256" s="11" t="inlineStr">
        <is>
          <t>WEFT STOCK</t>
        </is>
      </c>
      <c r="E256" s="9" t="inlineStr">
        <is>
          <t>WE223</t>
        </is>
      </c>
      <c r="F256" s="4">
        <f>VLOOKUP($E256,'YARN CODES'!$A$2:$E1000,2,0)</f>
        <v/>
      </c>
      <c r="G256" s="4">
        <f>VLOOKUP($E256,'YARN CODES'!$A$2:$E1000,3,0)</f>
        <v/>
      </c>
      <c r="H256" s="4">
        <f>VLOOKUP($E256,'YARN CODES'!$A$2:$E1000,4,0)</f>
        <v/>
      </c>
      <c r="I256" s="4">
        <f>VLOOKUP($E256,'YARN CODES'!$A$2:$E1000,5,0)</f>
        <v/>
      </c>
      <c r="J256" s="5" t="n">
        <v>0</v>
      </c>
    </row>
    <row r="257" ht="15.75" customHeight="1" s="87">
      <c r="A257" s="2" t="n">
        <v>44496</v>
      </c>
      <c r="B257" s="2" t="n"/>
      <c r="C257" s="88">
        <f>IFERROR(IF(E257="","","ST"&amp;LEFT(E257,2)&amp;COUNTIF(E$2:E257,"&lt;&gt;")),"")</f>
        <v/>
      </c>
      <c r="D257" s="11" t="inlineStr">
        <is>
          <t>WEFT STOCK</t>
        </is>
      </c>
      <c r="E257" s="9" t="inlineStr">
        <is>
          <t>WE224</t>
        </is>
      </c>
      <c r="F257" s="4">
        <f>VLOOKUP($E257,'YARN CODES'!$A$2:$E1000,2,0)</f>
        <v/>
      </c>
      <c r="G257" s="4">
        <f>VLOOKUP($E257,'YARN CODES'!$A$2:$E1000,3,0)</f>
        <v/>
      </c>
      <c r="H257" s="4">
        <f>VLOOKUP($E257,'YARN CODES'!$A$2:$E1000,4,0)</f>
        <v/>
      </c>
      <c r="I257" s="4">
        <f>VLOOKUP($E257,'YARN CODES'!$A$2:$E1000,5,0)</f>
        <v/>
      </c>
      <c r="J257" s="5" t="n">
        <v>0</v>
      </c>
    </row>
    <row r="258" ht="15.75" customHeight="1" s="87">
      <c r="A258" s="2" t="n">
        <v>44496</v>
      </c>
      <c r="B258" s="2" t="n"/>
      <c r="C258" s="88">
        <f>IFERROR(IF(E258="","","ST"&amp;LEFT(E258,2)&amp;COUNTIF(E$2:E258,"&lt;&gt;")),"")</f>
        <v/>
      </c>
      <c r="D258" s="11" t="inlineStr">
        <is>
          <t>WEFT STOCK</t>
        </is>
      </c>
      <c r="E258" s="9" t="inlineStr">
        <is>
          <t>[Person_27]</t>
        </is>
      </c>
      <c r="F258" s="4">
        <f>VLOOKUP($E258,'YARN CODES'!$A$2:$E1000,2,0)</f>
        <v/>
      </c>
      <c r="G258" s="4">
        <f>VLOOKUP($E258,'YARN CODES'!$A$2:$E1000,3,0)</f>
        <v/>
      </c>
      <c r="H258" s="4">
        <f>VLOOKUP($E258,'YARN CODES'!$A$2:$E1000,4,0)</f>
        <v/>
      </c>
      <c r="I258" s="4">
        <f>VLOOKUP($E258,'YARN CODES'!$A$2:$E1000,5,0)</f>
        <v/>
      </c>
      <c r="J258" s="5" t="n">
        <v>0</v>
      </c>
    </row>
    <row r="259" ht="15.75" customHeight="1" s="87">
      <c r="A259" s="2" t="n">
        <v>44496</v>
      </c>
      <c r="B259" s="2" t="n"/>
      <c r="C259" s="88">
        <f>IFERROR(IF(E259="","","ST"&amp;LEFT(E259,2)&amp;COUNTIF(E$2:E259,"&lt;&gt;")),"")</f>
        <v/>
      </c>
      <c r="D259" s="11" t="inlineStr">
        <is>
          <t>WEFT STOCK</t>
        </is>
      </c>
      <c r="E259" s="9" t="inlineStr">
        <is>
          <t>WE226</t>
        </is>
      </c>
      <c r="F259" s="4">
        <f>VLOOKUP($E259,'YARN CODES'!$A$2:$E1000,2,0)</f>
        <v/>
      </c>
      <c r="G259" s="4">
        <f>VLOOKUP($E259,'YARN CODES'!$A$2:$E1000,3,0)</f>
        <v/>
      </c>
      <c r="H259" s="4">
        <f>VLOOKUP($E259,'YARN CODES'!$A$2:$E1000,4,0)</f>
        <v/>
      </c>
      <c r="I259" s="4">
        <f>VLOOKUP($E259,'YARN CODES'!$A$2:$E1000,5,0)</f>
        <v/>
      </c>
      <c r="J259" s="5" t="n">
        <v>0</v>
      </c>
    </row>
    <row r="260" ht="15.75" customHeight="1" s="87">
      <c r="A260" s="2" t="n">
        <v>44496</v>
      </c>
      <c r="B260" s="2" t="n"/>
      <c r="C260" s="88">
        <f>IFERROR(IF(E260="","","ST"&amp;LEFT(E260,2)&amp;COUNTIF(E$2:E260,"&lt;&gt;")),"")</f>
        <v/>
      </c>
      <c r="D260" s="11" t="inlineStr">
        <is>
          <t>WEFT STOCK</t>
        </is>
      </c>
      <c r="E260" s="9" t="inlineStr">
        <is>
          <t>WE227</t>
        </is>
      </c>
      <c r="F260" s="4">
        <f>VLOOKUP($E260,'YARN CODES'!$A$2:$E1000,2,0)</f>
        <v/>
      </c>
      <c r="G260" s="4">
        <f>VLOOKUP($E260,'YARN CODES'!$A$2:$E1000,3,0)</f>
        <v/>
      </c>
      <c r="H260" s="4">
        <f>VLOOKUP($E260,'YARN CODES'!$A$2:$E1000,4,0)</f>
        <v/>
      </c>
      <c r="I260" s="4">
        <f>VLOOKUP($E260,'YARN CODES'!$A$2:$E1000,5,0)</f>
        <v/>
      </c>
      <c r="J260" s="5" t="n">
        <v>0</v>
      </c>
    </row>
    <row r="261" ht="15.75" customHeight="1" s="87">
      <c r="A261" s="2" t="n">
        <v>44496</v>
      </c>
      <c r="B261" s="2" t="n"/>
      <c r="C261" s="88">
        <f>IFERROR(IF(E261="","","ST"&amp;LEFT(E261,2)&amp;COUNTIF(E$2:E261,"&lt;&gt;")),"")</f>
        <v/>
      </c>
      <c r="D261" s="11" t="inlineStr">
        <is>
          <t>WEFT STOCK</t>
        </is>
      </c>
      <c r="E261" s="9" t="inlineStr">
        <is>
          <t>[Person_28]</t>
        </is>
      </c>
      <c r="F261" s="4">
        <f>VLOOKUP($E261,'YARN CODES'!$A$2:$E1000,2,0)</f>
        <v/>
      </c>
      <c r="G261" s="4">
        <f>VLOOKUP($E261,'YARN CODES'!$A$2:$E1000,3,0)</f>
        <v/>
      </c>
      <c r="H261" s="4">
        <f>VLOOKUP($E261,'YARN CODES'!$A$2:$E1000,4,0)</f>
        <v/>
      </c>
      <c r="I261" s="4">
        <f>VLOOKUP($E261,'YARN CODES'!$A$2:$E1000,5,0)</f>
        <v/>
      </c>
      <c r="J261" s="5" t="n">
        <v>0</v>
      </c>
    </row>
    <row r="262" ht="15.75" customHeight="1" s="87">
      <c r="A262" s="2" t="n">
        <v>44496</v>
      </c>
      <c r="B262" s="2" t="n"/>
      <c r="C262" s="88">
        <f>IFERROR(IF(E262="","","ST"&amp;LEFT(E262,2)&amp;COUNTIF(E$2:E262,"&lt;&gt;")),"")</f>
        <v/>
      </c>
      <c r="D262" s="11" t="inlineStr">
        <is>
          <t>WEFT STOCK</t>
        </is>
      </c>
      <c r="E262" s="9" t="inlineStr">
        <is>
          <t>WE229</t>
        </is>
      </c>
      <c r="F262" s="4">
        <f>VLOOKUP($E262,'YARN CODES'!$A$2:$E1000,2,0)</f>
        <v/>
      </c>
      <c r="G262" s="4">
        <f>VLOOKUP($E262,'YARN CODES'!$A$2:$E1000,3,0)</f>
        <v/>
      </c>
      <c r="H262" s="4">
        <f>VLOOKUP($E262,'YARN CODES'!$A$2:$E1000,4,0)</f>
        <v/>
      </c>
      <c r="I262" s="4">
        <f>VLOOKUP($E262,'YARN CODES'!$A$2:$E1000,5,0)</f>
        <v/>
      </c>
      <c r="J262" s="5" t="n">
        <v>0</v>
      </c>
    </row>
    <row r="263" ht="15.75" customHeight="1" s="87">
      <c r="A263" s="2" t="n">
        <v>44496</v>
      </c>
      <c r="B263" s="2" t="n"/>
      <c r="C263" s="88">
        <f>IFERROR(IF(E263="","","ST"&amp;LEFT(E263,2)&amp;COUNTIF(E$2:E263,"&lt;&gt;")),"")</f>
        <v/>
      </c>
      <c r="D263" s="11" t="inlineStr">
        <is>
          <t>WEFT STOCK</t>
        </is>
      </c>
      <c r="E263" s="9" t="inlineStr">
        <is>
          <t>WE230</t>
        </is>
      </c>
      <c r="F263" s="4">
        <f>VLOOKUP($E263,'YARN CODES'!$A$2:$E1000,2,0)</f>
        <v/>
      </c>
      <c r="G263" s="4">
        <f>VLOOKUP($E263,'YARN CODES'!$A$2:$E1000,3,0)</f>
        <v/>
      </c>
      <c r="H263" s="4">
        <f>VLOOKUP($E263,'YARN CODES'!$A$2:$E1000,4,0)</f>
        <v/>
      </c>
      <c r="I263" s="4">
        <f>VLOOKUP($E263,'YARN CODES'!$A$2:$E1000,5,0)</f>
        <v/>
      </c>
      <c r="J263" s="5" t="n">
        <v>0</v>
      </c>
    </row>
    <row r="264" ht="15.75" customHeight="1" s="87">
      <c r="A264" s="2" t="n">
        <v>44496</v>
      </c>
      <c r="B264" s="2" t="n"/>
      <c r="C264" s="88">
        <f>IFERROR(IF(E264="","","ST"&amp;LEFT(E264,2)&amp;COUNTIF(E$2:E264,"&lt;&gt;")),"")</f>
        <v/>
      </c>
      <c r="D264" s="11" t="inlineStr">
        <is>
          <t>WEFT STOCK</t>
        </is>
      </c>
      <c r="E264" s="9" t="inlineStr">
        <is>
          <t>WE231</t>
        </is>
      </c>
      <c r="F264" s="4">
        <f>VLOOKUP($E264,'YARN CODES'!$A$2:$E1000,2,0)</f>
        <v/>
      </c>
      <c r="G264" s="4">
        <f>VLOOKUP($E264,'YARN CODES'!$A$2:$E1000,3,0)</f>
        <v/>
      </c>
      <c r="H264" s="4">
        <f>VLOOKUP($E264,'YARN CODES'!$A$2:$E1000,4,0)</f>
        <v/>
      </c>
      <c r="I264" s="4">
        <f>VLOOKUP($E264,'YARN CODES'!$A$2:$E1000,5,0)</f>
        <v/>
      </c>
      <c r="J264" s="5" t="n">
        <v>0</v>
      </c>
    </row>
    <row r="265" ht="15.75" customHeight="1" s="87">
      <c r="A265" s="2" t="n">
        <v>44496</v>
      </c>
      <c r="B265" s="2" t="n"/>
      <c r="C265" s="88">
        <f>IFERROR(IF(E265="","","ST"&amp;LEFT(E265,2)&amp;COUNTIF(E$2:E265,"&lt;&gt;")),"")</f>
        <v/>
      </c>
      <c r="D265" s="11" t="inlineStr">
        <is>
          <t>WEFT STOCK</t>
        </is>
      </c>
      <c r="E265" s="9" t="inlineStr">
        <is>
          <t>[Person_29]</t>
        </is>
      </c>
      <c r="F265" s="4">
        <f>VLOOKUP($E265,'YARN CODES'!$A$2:$E1000,2,0)</f>
        <v/>
      </c>
      <c r="G265" s="4">
        <f>VLOOKUP($E265,'YARN CODES'!$A$2:$E1000,3,0)</f>
        <v/>
      </c>
      <c r="H265" s="4">
        <f>VLOOKUP($E265,'YARN CODES'!$A$2:$E1000,4,0)</f>
        <v/>
      </c>
      <c r="I265" s="4">
        <f>VLOOKUP($E265,'YARN CODES'!$A$2:$E1000,5,0)</f>
        <v/>
      </c>
      <c r="J265" s="5" t="n">
        <v>0</v>
      </c>
    </row>
    <row r="266" ht="15.75" customHeight="1" s="87">
      <c r="A266" s="2" t="n">
        <v>44496</v>
      </c>
      <c r="B266" s="2" t="n"/>
      <c r="C266" s="88">
        <f>IFERROR(IF(E266="","","ST"&amp;LEFT(E266,2)&amp;COUNTIF(E$2:E266,"&lt;&gt;")),"")</f>
        <v/>
      </c>
      <c r="D266" s="11" t="inlineStr">
        <is>
          <t>WEFT STOCK</t>
        </is>
      </c>
      <c r="E266" s="9" t="inlineStr">
        <is>
          <t>WE233</t>
        </is>
      </c>
      <c r="F266" s="4">
        <f>VLOOKUP($E266,'YARN CODES'!$A$2:$E1000,2,0)</f>
        <v/>
      </c>
      <c r="G266" s="4">
        <f>VLOOKUP($E266,'YARN CODES'!$A$2:$E1000,3,0)</f>
        <v/>
      </c>
      <c r="H266" s="4">
        <f>VLOOKUP($E266,'YARN CODES'!$A$2:$E1000,4,0)</f>
        <v/>
      </c>
      <c r="I266" s="4">
        <f>VLOOKUP($E266,'YARN CODES'!$A$2:$E1000,5,0)</f>
        <v/>
      </c>
      <c r="J266" s="5" t="n">
        <v>0</v>
      </c>
    </row>
    <row r="267" ht="15.75" customHeight="1" s="87">
      <c r="A267" s="2" t="n">
        <v>44496</v>
      </c>
      <c r="B267" s="2" t="n"/>
      <c r="C267" s="88">
        <f>IFERROR(IF(E267="","","ST"&amp;LEFT(E267,2)&amp;COUNTIF(E$2:E267,"&lt;&gt;")),"")</f>
        <v/>
      </c>
      <c r="D267" s="11" t="inlineStr">
        <is>
          <t>WEFT STOCK</t>
        </is>
      </c>
      <c r="E267" s="9" t="inlineStr">
        <is>
          <t>[Person_30]</t>
        </is>
      </c>
      <c r="F267" s="4">
        <f>VLOOKUP($E267,'YARN CODES'!$A$2:$E1000,2,0)</f>
        <v/>
      </c>
      <c r="G267" s="4">
        <f>VLOOKUP($E267,'YARN CODES'!$A$2:$E1000,3,0)</f>
        <v/>
      </c>
      <c r="H267" s="4">
        <f>VLOOKUP($E267,'YARN CODES'!$A$2:$E1000,4,0)</f>
        <v/>
      </c>
      <c r="I267" s="4">
        <f>VLOOKUP($E267,'YARN CODES'!$A$2:$E1000,5,0)</f>
        <v/>
      </c>
      <c r="J267" s="5" t="n">
        <v>0</v>
      </c>
    </row>
    <row r="268" ht="15.75" customHeight="1" s="87">
      <c r="A268" s="2" t="n">
        <v>44496</v>
      </c>
      <c r="B268" s="2" t="n"/>
      <c r="C268" s="88">
        <f>IFERROR(IF(E268="","","ST"&amp;LEFT(E268,2)&amp;COUNTIF(E$2:E268,"&lt;&gt;")),"")</f>
        <v/>
      </c>
      <c r="D268" s="11" t="inlineStr">
        <is>
          <t>WEFT STOCK</t>
        </is>
      </c>
      <c r="E268" s="9" t="inlineStr">
        <is>
          <t>WE235</t>
        </is>
      </c>
      <c r="F268" s="4">
        <f>VLOOKUP($E268,'YARN CODES'!$A$2:$E1000,2,0)</f>
        <v/>
      </c>
      <c r="G268" s="4">
        <f>VLOOKUP($E268,'YARN CODES'!$A$2:$E1000,3,0)</f>
        <v/>
      </c>
      <c r="H268" s="4">
        <f>VLOOKUP($E268,'YARN CODES'!$A$2:$E1000,4,0)</f>
        <v/>
      </c>
      <c r="I268" s="4">
        <f>VLOOKUP($E268,'YARN CODES'!$A$2:$E1000,5,0)</f>
        <v/>
      </c>
      <c r="J268" s="5" t="n">
        <v>0</v>
      </c>
    </row>
    <row r="269" ht="15.75" customHeight="1" s="87">
      <c r="A269" s="2" t="n">
        <v>44496</v>
      </c>
      <c r="B269" s="2" t="n"/>
      <c r="C269" s="88">
        <f>IFERROR(IF(E269="","","ST"&amp;LEFT(E269,2)&amp;COUNTIF(E$2:E269,"&lt;&gt;")),"")</f>
        <v/>
      </c>
      <c r="D269" s="11" t="inlineStr">
        <is>
          <t>WEFT STOCK</t>
        </is>
      </c>
      <c r="E269" s="9" t="inlineStr">
        <is>
          <t>[Person_31]</t>
        </is>
      </c>
      <c r="F269" s="4">
        <f>VLOOKUP($E269,'YARN CODES'!$A$2:$E1000,2,0)</f>
        <v/>
      </c>
      <c r="G269" s="4">
        <f>VLOOKUP($E269,'YARN CODES'!$A$2:$E1000,3,0)</f>
        <v/>
      </c>
      <c r="H269" s="4">
        <f>VLOOKUP($E269,'YARN CODES'!$A$2:$E1000,4,0)</f>
        <v/>
      </c>
      <c r="I269" s="4">
        <f>VLOOKUP($E269,'YARN CODES'!$A$2:$E1000,5,0)</f>
        <v/>
      </c>
      <c r="J269" s="5" t="n">
        <v>0</v>
      </c>
    </row>
    <row r="270" ht="15.75" customHeight="1" s="87">
      <c r="A270" s="2" t="n">
        <v>44496</v>
      </c>
      <c r="B270" s="2" t="n"/>
      <c r="C270" s="88">
        <f>IFERROR(IF(E270="","","ST"&amp;LEFT(E270,2)&amp;COUNTIF(E$2:E270,"&lt;&gt;")),"")</f>
        <v/>
      </c>
      <c r="D270" s="11" t="inlineStr">
        <is>
          <t>WEFT STOCK</t>
        </is>
      </c>
      <c r="E270" s="9" t="inlineStr">
        <is>
          <t>WE237</t>
        </is>
      </c>
      <c r="F270" s="4">
        <f>VLOOKUP($E270,'YARN CODES'!$A$2:$E1000,2,0)</f>
        <v/>
      </c>
      <c r="G270" s="4">
        <f>VLOOKUP($E270,'YARN CODES'!$A$2:$E1000,3,0)</f>
        <v/>
      </c>
      <c r="H270" s="4">
        <f>VLOOKUP($E270,'YARN CODES'!$A$2:$E1000,4,0)</f>
        <v/>
      </c>
      <c r="I270" s="4">
        <f>VLOOKUP($E270,'YARN CODES'!$A$2:$E1000,5,0)</f>
        <v/>
      </c>
      <c r="J270" s="5" t="n">
        <v>0</v>
      </c>
    </row>
    <row r="271" ht="15.75" customHeight="1" s="87">
      <c r="A271" s="2" t="n">
        <v>44496</v>
      </c>
      <c r="B271" s="2" t="n"/>
      <c r="C271" s="88">
        <f>IFERROR(IF(E271="","","ST"&amp;LEFT(E271,2)&amp;COUNTIF(E$2:E271,"&lt;&gt;")),"")</f>
        <v/>
      </c>
      <c r="D271" s="11" t="inlineStr">
        <is>
          <t>WEFT STOCK</t>
        </is>
      </c>
      <c r="E271" s="9" t="inlineStr">
        <is>
          <t>WE238</t>
        </is>
      </c>
      <c r="F271" s="4">
        <f>VLOOKUP($E271,'YARN CODES'!$A$2:$E1000,2,0)</f>
        <v/>
      </c>
      <c r="G271" s="4">
        <f>VLOOKUP($E271,'YARN CODES'!$A$2:$E1000,3,0)</f>
        <v/>
      </c>
      <c r="H271" s="4">
        <f>VLOOKUP($E271,'YARN CODES'!$A$2:$E1000,4,0)</f>
        <v/>
      </c>
      <c r="I271" s="4">
        <f>VLOOKUP($E271,'YARN CODES'!$A$2:$E1000,5,0)</f>
        <v/>
      </c>
      <c r="J271" s="5" t="n">
        <v>0</v>
      </c>
    </row>
    <row r="272" ht="15.75" customHeight="1" s="87">
      <c r="A272" s="2" t="n">
        <v>44496</v>
      </c>
      <c r="B272" s="2" t="n"/>
      <c r="C272" s="88">
        <f>IFERROR(IF(E272="","","ST"&amp;LEFT(E272,2)&amp;COUNTIF(E$2:E272,"&lt;&gt;")),"")</f>
        <v/>
      </c>
      <c r="D272" s="11" t="inlineStr">
        <is>
          <t>WEFT STOCK</t>
        </is>
      </c>
      <c r="E272" s="9" t="inlineStr">
        <is>
          <t>WE239</t>
        </is>
      </c>
      <c r="F272" s="4">
        <f>VLOOKUP($E272,'YARN CODES'!$A$2:$E1000,2,0)</f>
        <v/>
      </c>
      <c r="G272" s="4">
        <f>VLOOKUP($E272,'YARN CODES'!$A$2:$E1000,3,0)</f>
        <v/>
      </c>
      <c r="H272" s="4">
        <f>VLOOKUP($E272,'YARN CODES'!$A$2:$E1000,4,0)</f>
        <v/>
      </c>
      <c r="I272" s="4">
        <f>VLOOKUP($E272,'YARN CODES'!$A$2:$E1000,5,0)</f>
        <v/>
      </c>
      <c r="J272" s="5" t="n">
        <v>0</v>
      </c>
    </row>
    <row r="273" ht="15.75" customHeight="1" s="87">
      <c r="A273" s="2" t="n">
        <v>44496</v>
      </c>
      <c r="B273" s="2" t="n"/>
      <c r="C273" s="88">
        <f>IFERROR(IF(E273="","","ST"&amp;LEFT(E273,2)&amp;COUNTIF(E$2:E273,"&lt;&gt;")),"")</f>
        <v/>
      </c>
      <c r="D273" s="11" t="inlineStr">
        <is>
          <t>WEFT STOCK</t>
        </is>
      </c>
      <c r="E273" s="9" t="inlineStr">
        <is>
          <t>WE240</t>
        </is>
      </c>
      <c r="F273" s="4">
        <f>VLOOKUP($E273,'YARN CODES'!$A$2:$E1000,2,0)</f>
        <v/>
      </c>
      <c r="G273" s="4">
        <f>VLOOKUP($E273,'YARN CODES'!$A$2:$E1000,3,0)</f>
        <v/>
      </c>
      <c r="H273" s="4">
        <f>VLOOKUP($E273,'YARN CODES'!$A$2:$E1000,4,0)</f>
        <v/>
      </c>
      <c r="I273" s="4">
        <f>VLOOKUP($E273,'YARN CODES'!$A$2:$E1000,5,0)</f>
        <v/>
      </c>
      <c r="J273" s="5" t="n">
        <v>0</v>
      </c>
    </row>
    <row r="274" ht="15.75" customHeight="1" s="87">
      <c r="A274" s="2" t="n">
        <v>44496</v>
      </c>
      <c r="B274" s="2" t="n"/>
      <c r="C274" s="88">
        <f>IFERROR(IF(E274="","","ST"&amp;LEFT(E274,2)&amp;COUNTIF(E$2:E274,"&lt;&gt;")),"")</f>
        <v/>
      </c>
      <c r="D274" s="11" t="inlineStr">
        <is>
          <t>WEFT STOCK</t>
        </is>
      </c>
      <c r="E274" s="9" t="inlineStr">
        <is>
          <t>WE241</t>
        </is>
      </c>
      <c r="F274" s="4">
        <f>VLOOKUP($E274,'YARN CODES'!$A$2:$E1000,2,0)</f>
        <v/>
      </c>
      <c r="G274" s="4">
        <f>VLOOKUP($E274,'YARN CODES'!$A$2:$E1000,3,0)</f>
        <v/>
      </c>
      <c r="H274" s="4">
        <f>VLOOKUP($E274,'YARN CODES'!$A$2:$E1000,4,0)</f>
        <v/>
      </c>
      <c r="I274" s="4">
        <f>VLOOKUP($E274,'YARN CODES'!$A$2:$E1000,5,0)</f>
        <v/>
      </c>
      <c r="J274" s="5" t="n">
        <v>0</v>
      </c>
    </row>
    <row r="275" ht="15.75" customHeight="1" s="87">
      <c r="A275" s="2" t="n">
        <v>44496</v>
      </c>
      <c r="B275" s="2" t="n"/>
      <c r="C275" s="88">
        <f>IFERROR(IF(E275="","","ST"&amp;LEFT(E275,2)&amp;COUNTIF(E$2:E275,"&lt;&gt;")),"")</f>
        <v/>
      </c>
      <c r="D275" s="11" t="inlineStr">
        <is>
          <t>WEFT STOCK</t>
        </is>
      </c>
      <c r="E275" s="9" t="inlineStr">
        <is>
          <t>WE242</t>
        </is>
      </c>
      <c r="F275" s="4">
        <f>VLOOKUP($E275,'YARN CODES'!$A$2:$E1000,2,0)</f>
        <v/>
      </c>
      <c r="G275" s="4">
        <f>VLOOKUP($E275,'YARN CODES'!$A$2:$E1000,3,0)</f>
        <v/>
      </c>
      <c r="H275" s="4">
        <f>VLOOKUP($E275,'YARN CODES'!$A$2:$E1000,4,0)</f>
        <v/>
      </c>
      <c r="I275" s="4">
        <f>VLOOKUP($E275,'YARN CODES'!$A$2:$E1000,5,0)</f>
        <v/>
      </c>
      <c r="J275" s="5" t="n">
        <v>0</v>
      </c>
    </row>
    <row r="276" ht="15.75" customHeight="1" s="87">
      <c r="A276" s="2" t="n">
        <v>44496</v>
      </c>
      <c r="B276" s="2" t="n"/>
      <c r="C276" s="88">
        <f>IFERROR(IF(E276="","","ST"&amp;LEFT(E276,2)&amp;COUNTIF(E$2:E276,"&lt;&gt;")),"")</f>
        <v/>
      </c>
      <c r="D276" s="11" t="inlineStr">
        <is>
          <t>WEFT STOCK</t>
        </is>
      </c>
      <c r="E276" s="9" t="inlineStr">
        <is>
          <t>WE243</t>
        </is>
      </c>
      <c r="F276" s="4">
        <f>VLOOKUP($E276,'YARN CODES'!$A$2:$E1000,2,0)</f>
        <v/>
      </c>
      <c r="G276" s="4">
        <f>VLOOKUP($E276,'YARN CODES'!$A$2:$E1000,3,0)</f>
        <v/>
      </c>
      <c r="H276" s="4">
        <f>VLOOKUP($E276,'YARN CODES'!$A$2:$E1000,4,0)</f>
        <v/>
      </c>
      <c r="I276" s="4">
        <f>VLOOKUP($E276,'YARN CODES'!$A$2:$E1000,5,0)</f>
        <v/>
      </c>
      <c r="J276" s="5" t="n">
        <v>0</v>
      </c>
    </row>
    <row r="277" ht="15.75" customHeight="1" s="87">
      <c r="A277" s="2" t="n">
        <v>44496</v>
      </c>
      <c r="B277" s="2" t="n"/>
      <c r="C277" s="88">
        <f>IFERROR(IF(E277="","","ST"&amp;LEFT(E277,2)&amp;COUNTIF(E$2:E277,"&lt;&gt;")),"")</f>
        <v/>
      </c>
      <c r="D277" s="11" t="inlineStr">
        <is>
          <t>WEFT STOCK</t>
        </is>
      </c>
      <c r="E277" s="9" t="inlineStr">
        <is>
          <t>WE244</t>
        </is>
      </c>
      <c r="F277" s="4">
        <f>VLOOKUP($E277,'YARN CODES'!$A$2:$E1000,2,0)</f>
        <v/>
      </c>
      <c r="G277" s="4">
        <f>VLOOKUP($E277,'YARN CODES'!$A$2:$E1000,3,0)</f>
        <v/>
      </c>
      <c r="H277" s="4">
        <f>VLOOKUP($E277,'YARN CODES'!$A$2:$E1000,4,0)</f>
        <v/>
      </c>
      <c r="I277" s="4">
        <f>VLOOKUP($E277,'YARN CODES'!$A$2:$E1000,5,0)</f>
        <v/>
      </c>
      <c r="J277" s="5" t="n">
        <v>0</v>
      </c>
    </row>
    <row r="278" ht="15.75" customHeight="1" s="87">
      <c r="A278" s="2" t="n">
        <v>44496</v>
      </c>
      <c r="B278" s="2" t="n"/>
      <c r="C278" s="88">
        <f>IFERROR(IF(E278="","","ST"&amp;LEFT(E278,2)&amp;COUNTIF(E$2:E278,"&lt;&gt;")),"")</f>
        <v/>
      </c>
      <c r="D278" s="11" t="inlineStr">
        <is>
          <t>WEFT STOCK</t>
        </is>
      </c>
      <c r="E278" s="9" t="inlineStr">
        <is>
          <t>WE246</t>
        </is>
      </c>
      <c r="F278" s="4">
        <f>VLOOKUP($E278,'YARN CODES'!$A$2:$E1000,2,0)</f>
        <v/>
      </c>
      <c r="G278" s="4">
        <f>VLOOKUP($E278,'YARN CODES'!$A$2:$E1000,3,0)</f>
        <v/>
      </c>
      <c r="H278" s="4">
        <f>VLOOKUP($E278,'YARN CODES'!$A$2:$E1000,4,0)</f>
        <v/>
      </c>
      <c r="I278" s="4">
        <f>VLOOKUP($E278,'YARN CODES'!$A$2:$E1000,5,0)</f>
        <v/>
      </c>
      <c r="J278" s="5" t="n">
        <v>164.425</v>
      </c>
    </row>
    <row r="279" ht="15.75" customHeight="1" s="87">
      <c r="A279" s="2" t="n">
        <v>44496</v>
      </c>
      <c r="B279" s="2" t="n"/>
      <c r="C279" s="88">
        <f>IFERROR(IF(E279="","","ST"&amp;LEFT(E279,2)&amp;COUNTIF(E$2:E279,"&lt;&gt;")),"")</f>
        <v/>
      </c>
      <c r="D279" s="11" t="inlineStr">
        <is>
          <t>WEFT STOCK</t>
        </is>
      </c>
      <c r="E279" s="9" t="inlineStr">
        <is>
          <t>WE252</t>
        </is>
      </c>
      <c r="F279" s="4">
        <f>VLOOKUP($E279,'YARN CODES'!$A$2:$E1000,2,0)</f>
        <v/>
      </c>
      <c r="G279" s="4">
        <f>VLOOKUP($E279,'YARN CODES'!$A$2:$E1000,3,0)</f>
        <v/>
      </c>
      <c r="H279" s="4">
        <f>VLOOKUP($E279,'YARN CODES'!$A$2:$E1000,4,0)</f>
        <v/>
      </c>
      <c r="I279" s="4">
        <f>VLOOKUP($E279,'YARN CODES'!$A$2:$E1000,5,0)</f>
        <v/>
      </c>
      <c r="J279" s="5" t="n">
        <v>44.3</v>
      </c>
    </row>
    <row r="280" ht="15.75" customHeight="1" s="87">
      <c r="A280" s="2" t="n">
        <v>44496</v>
      </c>
      <c r="B280" s="2" t="n"/>
      <c r="C280" s="88">
        <f>IFERROR(IF(E280="","","ST"&amp;LEFT(E280,2)&amp;COUNTIF(E$2:E280,"&lt;&gt;")),"")</f>
        <v/>
      </c>
      <c r="D280" s="11" t="inlineStr">
        <is>
          <t>WEFT STOCK</t>
        </is>
      </c>
      <c r="E280" s="9" t="inlineStr">
        <is>
          <t>WE253</t>
        </is>
      </c>
      <c r="F280" s="4">
        <f>VLOOKUP($E280,'YARN CODES'!$A$2:$E1000,2,0)</f>
        <v/>
      </c>
      <c r="G280" s="4">
        <f>VLOOKUP($E280,'YARN CODES'!$A$2:$E1000,3,0)</f>
        <v/>
      </c>
      <c r="H280" s="4">
        <f>VLOOKUP($E280,'YARN CODES'!$A$2:$E1000,4,0)</f>
        <v/>
      </c>
      <c r="I280" s="4">
        <f>VLOOKUP($E280,'YARN CODES'!$A$2:$E1000,5,0)</f>
        <v/>
      </c>
      <c r="J280" s="5" t="n">
        <v>0</v>
      </c>
    </row>
    <row r="281" ht="15.75" customHeight="1" s="87">
      <c r="A281" s="2" t="n">
        <v>44496</v>
      </c>
      <c r="B281" s="2" t="n"/>
      <c r="C281" s="88">
        <f>IFERROR(IF(E281="","","ST"&amp;LEFT(E281,2)&amp;COUNTIF(E$2:E281,"&lt;&gt;")),"")</f>
        <v/>
      </c>
      <c r="D281" s="11" t="inlineStr">
        <is>
          <t>WEFT STOCK</t>
        </is>
      </c>
      <c r="E281" s="9" t="inlineStr">
        <is>
          <t>WE254</t>
        </is>
      </c>
      <c r="F281" s="4">
        <f>VLOOKUP($E281,'YARN CODES'!$A$2:$E1000,2,0)</f>
        <v/>
      </c>
      <c r="G281" s="4">
        <f>VLOOKUP($E281,'YARN CODES'!$A$2:$E1000,3,0)</f>
        <v/>
      </c>
      <c r="H281" s="4">
        <f>VLOOKUP($E281,'YARN CODES'!$A$2:$E1000,4,0)</f>
        <v/>
      </c>
      <c r="I281" s="4">
        <f>VLOOKUP($E281,'YARN CODES'!$A$2:$E1000,5,0)</f>
        <v/>
      </c>
      <c r="J281" s="5" t="n">
        <v>0</v>
      </c>
    </row>
    <row r="282" ht="15.75" customHeight="1" s="87">
      <c r="A282" s="2" t="n">
        <v>44496</v>
      </c>
      <c r="B282" s="2" t="n"/>
      <c r="C282" s="88">
        <f>IFERROR(IF(E282="","","ST"&amp;LEFT(E282,2)&amp;COUNTIF(E$2:E282,"&lt;&gt;")),"")</f>
        <v/>
      </c>
      <c r="D282" s="11" t="inlineStr">
        <is>
          <t>WEFT STOCK</t>
        </is>
      </c>
      <c r="E282" s="9" t="inlineStr">
        <is>
          <t>WE255</t>
        </is>
      </c>
      <c r="F282" s="4">
        <f>VLOOKUP($E282,'YARN CODES'!$A$2:$E1000,2,0)</f>
        <v/>
      </c>
      <c r="G282" s="4">
        <f>VLOOKUP($E282,'YARN CODES'!$A$2:$E1000,3,0)</f>
        <v/>
      </c>
      <c r="H282" s="4">
        <f>VLOOKUP($E282,'YARN CODES'!$A$2:$E1000,4,0)</f>
        <v/>
      </c>
      <c r="I282" s="4">
        <f>VLOOKUP($E282,'YARN CODES'!$A$2:$E1000,5,0)</f>
        <v/>
      </c>
      <c r="J282" s="5" t="n">
        <v>0</v>
      </c>
    </row>
    <row r="283" ht="15.75" customHeight="1" s="87">
      <c r="A283" s="2" t="n">
        <v>44496</v>
      </c>
      <c r="B283" s="2" t="n"/>
      <c r="C283" s="88">
        <f>IFERROR(IF(E283="","","ST"&amp;LEFT(E283,2)&amp;COUNTIF(E$2:E283,"&lt;&gt;")),"")</f>
        <v/>
      </c>
      <c r="D283" s="11" t="inlineStr">
        <is>
          <t>WEFT STOCK</t>
        </is>
      </c>
      <c r="E283" s="9" t="inlineStr">
        <is>
          <t>WE256</t>
        </is>
      </c>
      <c r="F283" s="4">
        <f>VLOOKUP($E283,'YARN CODES'!$A$2:$E1000,2,0)</f>
        <v/>
      </c>
      <c r="G283" s="4">
        <f>VLOOKUP($E283,'YARN CODES'!$A$2:$E1000,3,0)</f>
        <v/>
      </c>
      <c r="H283" s="4">
        <f>VLOOKUP($E283,'YARN CODES'!$A$2:$E1000,4,0)</f>
        <v/>
      </c>
      <c r="I283" s="4">
        <f>VLOOKUP($E283,'YARN CODES'!$A$2:$E1000,5,0)</f>
        <v/>
      </c>
      <c r="J283" s="5" t="n">
        <v>0</v>
      </c>
    </row>
    <row r="284" ht="15.75" customHeight="1" s="87">
      <c r="A284" s="2" t="n">
        <v>44496</v>
      </c>
      <c r="B284" s="2" t="n"/>
      <c r="C284" s="88">
        <f>IFERROR(IF(E284="","","ST"&amp;LEFT(E284,2)&amp;COUNTIF(E$2:E284,"&lt;&gt;")),"")</f>
        <v/>
      </c>
      <c r="D284" s="11" t="inlineStr">
        <is>
          <t>WEFT STOCK</t>
        </is>
      </c>
      <c r="E284" s="9" t="inlineStr">
        <is>
          <t>WE257</t>
        </is>
      </c>
      <c r="F284" s="4">
        <f>VLOOKUP($E284,'YARN CODES'!$A$2:$E1000,2,0)</f>
        <v/>
      </c>
      <c r="G284" s="4">
        <f>VLOOKUP($E284,'YARN CODES'!$A$2:$E1000,3,0)</f>
        <v/>
      </c>
      <c r="H284" s="4">
        <f>VLOOKUP($E284,'YARN CODES'!$A$2:$E1000,4,0)</f>
        <v/>
      </c>
      <c r="I284" s="4">
        <f>VLOOKUP($E284,'YARN CODES'!$A$2:$E1000,5,0)</f>
        <v/>
      </c>
      <c r="J284" s="5" t="n">
        <v>0</v>
      </c>
    </row>
    <row r="285" ht="15.75" customHeight="1" s="87">
      <c r="A285" s="2" t="n">
        <v>44496</v>
      </c>
      <c r="B285" s="2" t="n"/>
      <c r="C285" s="88">
        <f>IFERROR(IF(E285="","","ST"&amp;LEFT(E285,2)&amp;COUNTIF(E$2:E285,"&lt;&gt;")),"")</f>
        <v/>
      </c>
      <c r="D285" s="11" t="inlineStr">
        <is>
          <t>WEFT STOCK</t>
        </is>
      </c>
      <c r="E285" s="9" t="inlineStr">
        <is>
          <t>WE258</t>
        </is>
      </c>
      <c r="F285" s="4">
        <f>VLOOKUP($E285,'YARN CODES'!$A$2:$E1000,2,0)</f>
        <v/>
      </c>
      <c r="G285" s="4">
        <f>VLOOKUP($E285,'YARN CODES'!$A$2:$E1000,3,0)</f>
        <v/>
      </c>
      <c r="H285" s="4">
        <f>VLOOKUP($E285,'YARN CODES'!$A$2:$E1000,4,0)</f>
        <v/>
      </c>
      <c r="I285" s="4">
        <f>VLOOKUP($E285,'YARN CODES'!$A$2:$E1000,5,0)</f>
        <v/>
      </c>
      <c r="J285" s="5" t="n">
        <v>0</v>
      </c>
    </row>
    <row r="286" ht="15.75" customHeight="1" s="87">
      <c r="A286" s="2" t="n">
        <v>44496</v>
      </c>
      <c r="B286" s="2" t="n"/>
      <c r="C286" s="88">
        <f>IFERROR(IF(E286="","","ST"&amp;LEFT(E286,2)&amp;COUNTIF(E$2:E286,"&lt;&gt;")),"")</f>
        <v/>
      </c>
      <c r="D286" s="11" t="inlineStr">
        <is>
          <t>WEFT STOCK</t>
        </is>
      </c>
      <c r="E286" s="9" t="inlineStr">
        <is>
          <t>WE259</t>
        </is>
      </c>
      <c r="F286" s="4">
        <f>VLOOKUP($E286,'YARN CODES'!$A$2:$E1000,2,0)</f>
        <v/>
      </c>
      <c r="G286" s="4">
        <f>VLOOKUP($E286,'YARN CODES'!$A$2:$E1000,3,0)</f>
        <v/>
      </c>
      <c r="H286" s="4">
        <f>VLOOKUP($E286,'YARN CODES'!$A$2:$E1000,4,0)</f>
        <v/>
      </c>
      <c r="I286" s="4">
        <f>VLOOKUP($E286,'YARN CODES'!$A$2:$E1000,5,0)</f>
        <v/>
      </c>
      <c r="J286" s="5" t="n">
        <v>48</v>
      </c>
    </row>
    <row r="287" ht="15.75" customHeight="1" s="87">
      <c r="A287" s="2" t="n">
        <v>44496</v>
      </c>
      <c r="B287" s="2" t="n"/>
      <c r="C287" s="88">
        <f>IFERROR(IF(E287="","","ST"&amp;LEFT(E287,2)&amp;COUNTIF(E$2:E287,"&lt;&gt;")),"")</f>
        <v/>
      </c>
      <c r="D287" s="11" t="inlineStr">
        <is>
          <t>WEFT STOCK</t>
        </is>
      </c>
      <c r="E287" s="9" t="inlineStr">
        <is>
          <t>WE260</t>
        </is>
      </c>
      <c r="F287" s="4">
        <f>VLOOKUP($E287,'YARN CODES'!$A$2:$E1000,2,0)</f>
        <v/>
      </c>
      <c r="G287" s="4">
        <f>VLOOKUP($E287,'YARN CODES'!$A$2:$E1000,3,0)</f>
        <v/>
      </c>
      <c r="H287" s="4">
        <f>VLOOKUP($E287,'YARN CODES'!$A$2:$E1000,4,0)</f>
        <v/>
      </c>
      <c r="I287" s="4">
        <f>VLOOKUP($E287,'YARN CODES'!$A$2:$E1000,5,0)</f>
        <v/>
      </c>
      <c r="J287" s="5" t="n">
        <v>60.04</v>
      </c>
    </row>
    <row r="288" ht="15.75" customHeight="1" s="87">
      <c r="A288" s="2" t="n">
        <v>44496</v>
      </c>
      <c r="B288" s="2" t="n"/>
      <c r="C288" s="88">
        <f>IFERROR(IF(E288="","","ST"&amp;LEFT(E288,2)&amp;COUNTIF(E$2:E288,"&lt;&gt;")),"")</f>
        <v/>
      </c>
      <c r="D288" s="11" t="inlineStr">
        <is>
          <t>WEFT STOCK</t>
        </is>
      </c>
      <c r="E288" s="9" t="inlineStr">
        <is>
          <t>WE261</t>
        </is>
      </c>
      <c r="F288" s="4">
        <f>VLOOKUP($E288,'YARN CODES'!$A$2:$E1000,2,0)</f>
        <v/>
      </c>
      <c r="G288" s="4">
        <f>VLOOKUP($E288,'YARN CODES'!$A$2:$E1000,3,0)</f>
        <v/>
      </c>
      <c r="H288" s="4">
        <f>VLOOKUP($E288,'YARN CODES'!$A$2:$E1000,4,0)</f>
        <v/>
      </c>
      <c r="I288" s="4">
        <f>VLOOKUP($E288,'YARN CODES'!$A$2:$E1000,5,0)</f>
        <v/>
      </c>
      <c r="J288" s="5" t="n">
        <v>0</v>
      </c>
    </row>
    <row r="289" ht="15.75" customHeight="1" s="87">
      <c r="A289" s="2" t="n">
        <v>44496</v>
      </c>
      <c r="B289" s="2" t="n"/>
      <c r="C289" s="88">
        <f>IFERROR(IF(E289="","","ST"&amp;LEFT(E289,2)&amp;COUNTIF(E$2:E289,"&lt;&gt;")),"")</f>
        <v/>
      </c>
      <c r="D289" s="11" t="inlineStr">
        <is>
          <t>WEFT STOCK</t>
        </is>
      </c>
      <c r="E289" s="9" t="inlineStr">
        <is>
          <t>WE262</t>
        </is>
      </c>
      <c r="F289" s="4">
        <f>VLOOKUP($E289,'YARN CODES'!$A$2:$E1000,2,0)</f>
        <v/>
      </c>
      <c r="G289" s="4">
        <f>VLOOKUP($E289,'YARN CODES'!$A$2:$E1000,3,0)</f>
        <v/>
      </c>
      <c r="H289" s="4">
        <f>VLOOKUP($E289,'YARN CODES'!$A$2:$E1000,4,0)</f>
        <v/>
      </c>
      <c r="I289" s="4">
        <f>VLOOKUP($E289,'YARN CODES'!$A$2:$E1000,5,0)</f>
        <v/>
      </c>
      <c r="J289" s="5" t="n">
        <v>0</v>
      </c>
    </row>
    <row r="290" ht="15.75" customHeight="1" s="87">
      <c r="A290" s="2" t="n">
        <v>44496</v>
      </c>
      <c r="B290" s="2" t="n"/>
      <c r="C290" s="88">
        <f>IFERROR(IF(E290="","","ST"&amp;LEFT(E290,2)&amp;COUNTIF(E$2:E290,"&lt;&gt;")),"")</f>
        <v/>
      </c>
      <c r="D290" s="11" t="inlineStr">
        <is>
          <t>WEFT STOCK</t>
        </is>
      </c>
      <c r="E290" s="9" t="inlineStr">
        <is>
          <t>WE263</t>
        </is>
      </c>
      <c r="F290" s="4">
        <f>VLOOKUP($E290,'YARN CODES'!$A$2:$E1000,2,0)</f>
        <v/>
      </c>
      <c r="G290" s="4">
        <f>VLOOKUP($E290,'YARN CODES'!$A$2:$E1000,3,0)</f>
        <v/>
      </c>
      <c r="H290" s="4">
        <f>VLOOKUP($E290,'YARN CODES'!$A$2:$E1000,4,0)</f>
        <v/>
      </c>
      <c r="I290" s="4">
        <f>VLOOKUP($E290,'YARN CODES'!$A$2:$E1000,5,0)</f>
        <v/>
      </c>
      <c r="J290" s="5" t="n">
        <v>0</v>
      </c>
    </row>
    <row r="291" ht="15.75" customHeight="1" s="87">
      <c r="A291" s="2" t="n">
        <v>44496</v>
      </c>
      <c r="B291" s="2" t="n"/>
      <c r="C291" s="88">
        <f>IFERROR(IF(E291="","","ST"&amp;LEFT(E291,2)&amp;COUNTIF(E$2:E291,"&lt;&gt;")),"")</f>
        <v/>
      </c>
      <c r="D291" s="11" t="inlineStr">
        <is>
          <t>WEFT STOCK</t>
        </is>
      </c>
      <c r="E291" s="9" t="inlineStr">
        <is>
          <t>WE264</t>
        </is>
      </c>
      <c r="F291" s="4">
        <f>VLOOKUP($E291,'YARN CODES'!$A$2:$E1000,2,0)</f>
        <v/>
      </c>
      <c r="G291" s="4">
        <f>VLOOKUP($E291,'YARN CODES'!$A$2:$E1000,3,0)</f>
        <v/>
      </c>
      <c r="H291" s="4">
        <f>VLOOKUP($E291,'YARN CODES'!$A$2:$E1000,4,0)</f>
        <v/>
      </c>
      <c r="I291" s="4">
        <f>VLOOKUP($E291,'YARN CODES'!$A$2:$E1000,5,0)</f>
        <v/>
      </c>
      <c r="J291" s="5" t="n">
        <v>0</v>
      </c>
    </row>
    <row r="292" ht="15.75" customHeight="1" s="87">
      <c r="A292" s="2" t="n">
        <v>44496</v>
      </c>
      <c r="B292" s="2" t="n"/>
      <c r="C292" s="88">
        <f>IFERROR(IF(E292="","","ST"&amp;LEFT(E292,2)&amp;COUNTIF(E$2:E292,"&lt;&gt;")),"")</f>
        <v/>
      </c>
      <c r="D292" s="11" t="inlineStr">
        <is>
          <t>WEFT STOCK</t>
        </is>
      </c>
      <c r="E292" s="9" t="inlineStr">
        <is>
          <t>WE265</t>
        </is>
      </c>
      <c r="F292" s="4">
        <f>VLOOKUP($E292,'YARN CODES'!$A$2:$E1000,2,0)</f>
        <v/>
      </c>
      <c r="G292" s="4">
        <f>VLOOKUP($E292,'YARN CODES'!$A$2:$E1000,3,0)</f>
        <v/>
      </c>
      <c r="H292" s="4">
        <f>VLOOKUP($E292,'YARN CODES'!$A$2:$E1000,4,0)</f>
        <v/>
      </c>
      <c r="I292" s="4">
        <f>VLOOKUP($E292,'YARN CODES'!$A$2:$E1000,5,0)</f>
        <v/>
      </c>
      <c r="J292" s="5" t="n">
        <v>87.58</v>
      </c>
    </row>
    <row r="293" ht="15.75" customHeight="1" s="87">
      <c r="A293" s="2" t="n">
        <v>44496</v>
      </c>
      <c r="B293" s="2" t="n"/>
      <c r="C293" s="88">
        <f>IFERROR(IF(E293="","","ST"&amp;LEFT(E293,2)&amp;COUNTIF(E$2:E293,"&lt;&gt;")),"")</f>
        <v/>
      </c>
      <c r="D293" s="11" t="inlineStr">
        <is>
          <t>WEFT STOCK</t>
        </is>
      </c>
      <c r="E293" s="9" t="inlineStr">
        <is>
          <t>WE266</t>
        </is>
      </c>
      <c r="F293" s="4">
        <f>VLOOKUP($E293,'YARN CODES'!$A$2:$E1000,2,0)</f>
        <v/>
      </c>
      <c r="G293" s="4">
        <f>VLOOKUP($E293,'YARN CODES'!$A$2:$E1000,3,0)</f>
        <v/>
      </c>
      <c r="H293" s="4">
        <f>VLOOKUP($E293,'YARN CODES'!$A$2:$E1000,4,0)</f>
        <v/>
      </c>
      <c r="I293" s="4">
        <f>VLOOKUP($E293,'YARN CODES'!$A$2:$E1000,5,0)</f>
        <v/>
      </c>
      <c r="J293" s="5" t="n">
        <v>116</v>
      </c>
    </row>
    <row r="294" ht="15.75" customHeight="1" s="87">
      <c r="A294" s="2" t="n">
        <v>44496</v>
      </c>
      <c r="B294" s="2" t="n"/>
      <c r="C294" s="88">
        <f>IFERROR(IF(E294="","","ST"&amp;LEFT(E294,2)&amp;COUNTIF(E$2:E294,"&lt;&gt;")),"")</f>
        <v/>
      </c>
      <c r="D294" s="11" t="inlineStr">
        <is>
          <t>WEFT STOCK</t>
        </is>
      </c>
      <c r="E294" s="9" t="inlineStr">
        <is>
          <t>[Person_32]</t>
        </is>
      </c>
      <c r="F294" s="4">
        <f>VLOOKUP($E294,'YARN CODES'!$A$2:$E1000,2,0)</f>
        <v/>
      </c>
      <c r="G294" s="4">
        <f>VLOOKUP($E294,'YARN CODES'!$A$2:$E1000,3,0)</f>
        <v/>
      </c>
      <c r="H294" s="4">
        <f>VLOOKUP($E294,'YARN CODES'!$A$2:$E1000,4,0)</f>
        <v/>
      </c>
      <c r="I294" s="4">
        <f>VLOOKUP($E294,'YARN CODES'!$A$2:$E1000,5,0)</f>
        <v/>
      </c>
      <c r="J294" s="5" t="n">
        <v>120</v>
      </c>
    </row>
    <row r="295" ht="15.75" customHeight="1" s="87">
      <c r="A295" s="2" t="n">
        <v>44496</v>
      </c>
      <c r="B295" s="2" t="n"/>
      <c r="C295" s="88">
        <f>IFERROR(IF(E295="","","ST"&amp;LEFT(E295,2)&amp;COUNTIF(E$2:E295,"&lt;&gt;")),"")</f>
        <v/>
      </c>
      <c r="D295" s="11" t="inlineStr">
        <is>
          <t>WEFT STOCK</t>
        </is>
      </c>
      <c r="E295" s="9" t="inlineStr">
        <is>
          <t>WE268</t>
        </is>
      </c>
      <c r="F295" s="4">
        <f>VLOOKUP($E295,'YARN CODES'!$A$2:$E1000,2,0)</f>
        <v/>
      </c>
      <c r="G295" s="4">
        <f>VLOOKUP($E295,'YARN CODES'!$A$2:$E1000,3,0)</f>
        <v/>
      </c>
      <c r="H295" s="4">
        <f>VLOOKUP($E295,'YARN CODES'!$A$2:$E1000,4,0)</f>
        <v/>
      </c>
      <c r="I295" s="4">
        <f>VLOOKUP($E295,'YARN CODES'!$A$2:$E1000,5,0)</f>
        <v/>
      </c>
      <c r="J295" s="5" t="n">
        <v>57.78</v>
      </c>
    </row>
    <row r="296" ht="15.75" customHeight="1" s="87">
      <c r="A296" s="2" t="n">
        <v>44496</v>
      </c>
      <c r="B296" s="2" t="n"/>
      <c r="C296" s="88">
        <f>IFERROR(IF(E296="","","ST"&amp;LEFT(E296,2)&amp;COUNTIF(E$2:E296,"&lt;&gt;")),"")</f>
        <v/>
      </c>
      <c r="D296" s="11" t="inlineStr">
        <is>
          <t>WEFT STOCK</t>
        </is>
      </c>
      <c r="E296" s="9" t="inlineStr">
        <is>
          <t>WE269</t>
        </is>
      </c>
      <c r="F296" s="4">
        <f>VLOOKUP($E296,'YARN CODES'!$A$2:$E1000,2,0)</f>
        <v/>
      </c>
      <c r="G296" s="4">
        <f>VLOOKUP($E296,'YARN CODES'!$A$2:$E1000,3,0)</f>
        <v/>
      </c>
      <c r="H296" s="4">
        <f>VLOOKUP($E296,'YARN CODES'!$A$2:$E1000,4,0)</f>
        <v/>
      </c>
      <c r="I296" s="4">
        <f>VLOOKUP($E296,'YARN CODES'!$A$2:$E1000,5,0)</f>
        <v/>
      </c>
      <c r="J296" s="5" t="n">
        <v>144.16</v>
      </c>
    </row>
    <row r="297" ht="15.75" customHeight="1" s="87">
      <c r="A297" s="2" t="n">
        <v>44496</v>
      </c>
      <c r="B297" s="2" t="n"/>
      <c r="C297" s="88">
        <f>IFERROR(IF(E297="","","ST"&amp;LEFT(E297,2)&amp;COUNTIF(E$2:E297,"&lt;&gt;")),"")</f>
        <v/>
      </c>
      <c r="D297" s="11" t="inlineStr">
        <is>
          <t>WEFT STOCK</t>
        </is>
      </c>
      <c r="E297" s="9" t="inlineStr">
        <is>
          <t>WE270</t>
        </is>
      </c>
      <c r="F297" s="4">
        <f>VLOOKUP($E297,'YARN CODES'!$A$2:$E1000,2,0)</f>
        <v/>
      </c>
      <c r="G297" s="4">
        <f>VLOOKUP($E297,'YARN CODES'!$A$2:$E1000,3,0)</f>
        <v/>
      </c>
      <c r="H297" s="4">
        <f>VLOOKUP($E297,'YARN CODES'!$A$2:$E1000,4,0)</f>
        <v/>
      </c>
      <c r="I297" s="4">
        <f>VLOOKUP($E297,'YARN CODES'!$A$2:$E1000,5,0)</f>
        <v/>
      </c>
      <c r="J297" s="5" t="n">
        <v>118</v>
      </c>
    </row>
    <row r="298" ht="15.75" customHeight="1" s="87">
      <c r="A298" s="2" t="n">
        <v>44496</v>
      </c>
      <c r="B298" s="2" t="n"/>
      <c r="C298" s="88">
        <f>IFERROR(IF(E298="","","ST"&amp;LEFT(E298,2)&amp;COUNTIF(E$2:E298,"&lt;&gt;")),"")</f>
        <v/>
      </c>
      <c r="D298" s="11" t="inlineStr">
        <is>
          <t>WEFT STOCK</t>
        </is>
      </c>
      <c r="E298" s="9" t="inlineStr">
        <is>
          <t>WE271</t>
        </is>
      </c>
      <c r="F298" s="4">
        <f>VLOOKUP($E298,'YARN CODES'!$A$2:$E1000,2,0)</f>
        <v/>
      </c>
      <c r="G298" s="4">
        <f>VLOOKUP($E298,'YARN CODES'!$A$2:$E1000,3,0)</f>
        <v/>
      </c>
      <c r="H298" s="4">
        <f>VLOOKUP($E298,'YARN CODES'!$A$2:$E1000,4,0)</f>
        <v/>
      </c>
      <c r="I298" s="4">
        <f>VLOOKUP($E298,'YARN CODES'!$A$2:$E1000,5,0)</f>
        <v/>
      </c>
      <c r="J298" s="5" t="n">
        <v>0</v>
      </c>
    </row>
    <row r="299" ht="15.75" customHeight="1" s="87">
      <c r="A299" s="2" t="n">
        <v>44496</v>
      </c>
      <c r="B299" s="2" t="n"/>
      <c r="C299" s="88">
        <f>IFERROR(IF(E299="","","ST"&amp;LEFT(E299,2)&amp;COUNTIF(E$2:E299,"&lt;&gt;")),"")</f>
        <v/>
      </c>
      <c r="D299" s="11" t="inlineStr">
        <is>
          <t>WEFT STOCK</t>
        </is>
      </c>
      <c r="E299" s="9" t="inlineStr">
        <is>
          <t>[Person_33]</t>
        </is>
      </c>
      <c r="F299" s="4">
        <f>VLOOKUP($E299,'YARN CODES'!$A$2:$E1000,2,0)</f>
        <v/>
      </c>
      <c r="G299" s="4">
        <f>VLOOKUP($E299,'YARN CODES'!$A$2:$E1000,3,0)</f>
        <v/>
      </c>
      <c r="H299" s="4">
        <f>VLOOKUP($E299,'YARN CODES'!$A$2:$E1000,4,0)</f>
        <v/>
      </c>
      <c r="I299" s="4">
        <f>VLOOKUP($E299,'YARN CODES'!$A$2:$E1000,5,0)</f>
        <v/>
      </c>
      <c r="J299" s="5" t="n">
        <v>121</v>
      </c>
    </row>
    <row r="300" ht="15.75" customHeight="1" s="87">
      <c r="A300" s="2" t="n">
        <v>44496</v>
      </c>
      <c r="B300" s="2" t="n"/>
      <c r="C300" s="88">
        <f>IFERROR(IF(E300="","","ST"&amp;LEFT(E300,2)&amp;COUNTIF(E$2:E300,"&lt;&gt;")),"")</f>
        <v/>
      </c>
      <c r="D300" s="11" t="inlineStr">
        <is>
          <t>WEFT STOCK</t>
        </is>
      </c>
      <c r="E300" s="9" t="inlineStr">
        <is>
          <t>WE273</t>
        </is>
      </c>
      <c r="F300" s="4">
        <f>VLOOKUP($E300,'YARN CODES'!$A$2:$E1000,2,0)</f>
        <v/>
      </c>
      <c r="G300" s="4">
        <f>VLOOKUP($E300,'YARN CODES'!$A$2:$E1000,3,0)</f>
        <v/>
      </c>
      <c r="H300" s="4">
        <f>VLOOKUP($E300,'YARN CODES'!$A$2:$E1000,4,0)</f>
        <v/>
      </c>
      <c r="I300" s="4">
        <f>VLOOKUP($E300,'YARN CODES'!$A$2:$E1000,5,0)</f>
        <v/>
      </c>
      <c r="J300" s="5" t="n">
        <v>116.18</v>
      </c>
    </row>
    <row r="301" ht="15.75" customHeight="1" s="87">
      <c r="A301" s="2" t="n">
        <v>44496</v>
      </c>
      <c r="B301" s="2" t="n"/>
      <c r="C301" s="88">
        <f>IFERROR(IF(E301="","","ST"&amp;LEFT(E301,2)&amp;COUNTIF(E$2:E301,"&lt;&gt;")),"")</f>
        <v/>
      </c>
      <c r="D301" s="11" t="inlineStr">
        <is>
          <t>WEFT STOCK</t>
        </is>
      </c>
      <c r="E301" s="9" t="inlineStr">
        <is>
          <t>WE274</t>
        </is>
      </c>
      <c r="F301" s="4">
        <f>VLOOKUP($E301,'YARN CODES'!$A$2:$E1000,2,0)</f>
        <v/>
      </c>
      <c r="G301" s="4">
        <f>VLOOKUP($E301,'YARN CODES'!$A$2:$E1000,3,0)</f>
        <v/>
      </c>
      <c r="H301" s="4">
        <f>VLOOKUP($E301,'YARN CODES'!$A$2:$E1000,4,0)</f>
        <v/>
      </c>
      <c r="I301" s="4">
        <f>VLOOKUP($E301,'YARN CODES'!$A$2:$E1000,5,0)</f>
        <v/>
      </c>
      <c r="J301" s="5" t="n">
        <v>0</v>
      </c>
    </row>
    <row r="302" ht="15.75" customHeight="1" s="87">
      <c r="A302" s="2" t="n">
        <v>44496</v>
      </c>
      <c r="B302" s="2" t="n"/>
      <c r="C302" s="88">
        <f>IFERROR(IF(E302="","","ST"&amp;LEFT(E302,2)&amp;COUNTIF(E$2:E302,"&lt;&gt;")),"")</f>
        <v/>
      </c>
      <c r="D302" s="11" t="inlineStr">
        <is>
          <t>WEFT STOCK</t>
        </is>
      </c>
      <c r="E302" s="9" t="inlineStr">
        <is>
          <t>WE275</t>
        </is>
      </c>
      <c r="F302" s="4">
        <f>VLOOKUP($E302,'YARN CODES'!$A$2:$E1000,2,0)</f>
        <v/>
      </c>
      <c r="G302" s="4">
        <f>VLOOKUP($E302,'YARN CODES'!$A$2:$E1000,3,0)</f>
        <v/>
      </c>
      <c r="H302" s="4">
        <f>VLOOKUP($E302,'YARN CODES'!$A$2:$E1000,4,0)</f>
        <v/>
      </c>
      <c r="I302" s="4">
        <f>VLOOKUP($E302,'YARN CODES'!$A$2:$E1000,5,0)</f>
        <v/>
      </c>
      <c r="J302" s="5" t="n">
        <v>83.63</v>
      </c>
    </row>
    <row r="303" ht="15.75" customHeight="1" s="87">
      <c r="A303" s="2" t="n">
        <v>44496</v>
      </c>
      <c r="B303" s="2" t="n"/>
      <c r="C303" s="88">
        <f>IFERROR(IF(E303="","","ST"&amp;LEFT(E303,2)&amp;COUNTIF(E$2:E303,"&lt;&gt;")),"")</f>
        <v/>
      </c>
      <c r="D303" s="11" t="inlineStr">
        <is>
          <t>WEFT STOCK</t>
        </is>
      </c>
      <c r="E303" s="9" t="inlineStr">
        <is>
          <t>WE276</t>
        </is>
      </c>
      <c r="F303" s="4">
        <f>VLOOKUP($E303,'YARN CODES'!$A$2:$E1000,2,0)</f>
        <v/>
      </c>
      <c r="G303" s="4">
        <f>VLOOKUP($E303,'YARN CODES'!$A$2:$E1000,3,0)</f>
        <v/>
      </c>
      <c r="H303" s="4">
        <f>VLOOKUP($E303,'YARN CODES'!$A$2:$E1000,4,0)</f>
        <v/>
      </c>
      <c r="I303" s="4">
        <f>VLOOKUP($E303,'YARN CODES'!$A$2:$E1000,5,0)</f>
        <v/>
      </c>
      <c r="J303" s="5" t="n">
        <v>0</v>
      </c>
    </row>
    <row r="304" ht="15.75" customHeight="1" s="87">
      <c r="A304" s="2" t="n">
        <v>44496</v>
      </c>
      <c r="B304" s="2" t="n"/>
      <c r="C304" s="88">
        <f>IFERROR(IF(E304="","","ST"&amp;LEFT(E304,2)&amp;COUNTIF(E$2:E304,"&lt;&gt;")),"")</f>
        <v/>
      </c>
      <c r="D304" s="11" t="inlineStr">
        <is>
          <t>WEFT STOCK</t>
        </is>
      </c>
      <c r="E304" s="9" t="inlineStr">
        <is>
          <t>WE277</t>
        </is>
      </c>
      <c r="F304" s="4">
        <f>VLOOKUP($E304,'YARN CODES'!$A$2:$E1000,2,0)</f>
        <v/>
      </c>
      <c r="G304" s="4">
        <f>VLOOKUP($E304,'YARN CODES'!$A$2:$E1000,3,0)</f>
        <v/>
      </c>
      <c r="H304" s="4">
        <f>VLOOKUP($E304,'YARN CODES'!$A$2:$E1000,4,0)</f>
        <v/>
      </c>
      <c r="I304" s="4">
        <f>VLOOKUP($E304,'YARN CODES'!$A$2:$E1000,5,0)</f>
        <v/>
      </c>
      <c r="J304" s="5" t="n">
        <v>0</v>
      </c>
    </row>
    <row r="305" ht="15.75" customHeight="1" s="87">
      <c r="A305" s="2" t="n">
        <v>44496</v>
      </c>
      <c r="B305" s="2" t="n"/>
      <c r="C305" s="88">
        <f>IFERROR(IF(E305="","","ST"&amp;LEFT(E305,2)&amp;COUNTIF(E$2:E305,"&lt;&gt;")),"")</f>
        <v/>
      </c>
      <c r="D305" s="11" t="inlineStr">
        <is>
          <t>WEFT STOCK</t>
        </is>
      </c>
      <c r="E305" s="9" t="inlineStr">
        <is>
          <t>WE278</t>
        </is>
      </c>
      <c r="F305" s="4">
        <f>VLOOKUP($E305,'YARN CODES'!$A$2:$E1000,2,0)</f>
        <v/>
      </c>
      <c r="G305" s="4">
        <f>VLOOKUP($E305,'YARN CODES'!$A$2:$E1000,3,0)</f>
        <v/>
      </c>
      <c r="H305" s="4">
        <f>VLOOKUP($E305,'YARN CODES'!$A$2:$E1000,4,0)</f>
        <v/>
      </c>
      <c r="I305" s="4">
        <f>VLOOKUP($E305,'YARN CODES'!$A$2:$E1000,5,0)</f>
        <v/>
      </c>
      <c r="J305" s="5" t="n">
        <v>0</v>
      </c>
    </row>
    <row r="306" ht="15.75" customHeight="1" s="87">
      <c r="A306" s="2" t="n">
        <v>44496</v>
      </c>
      <c r="B306" s="2" t="n"/>
      <c r="C306" s="88">
        <f>IFERROR(IF(E306="","","ST"&amp;LEFT(E306,2)&amp;COUNTIF(E$2:E306,"&lt;&gt;")),"")</f>
        <v/>
      </c>
      <c r="D306" s="11" t="inlineStr">
        <is>
          <t>WEFT STOCK</t>
        </is>
      </c>
      <c r="E306" s="9" t="inlineStr">
        <is>
          <t>WE279</t>
        </is>
      </c>
      <c r="F306" s="4">
        <f>VLOOKUP($E306,'YARN CODES'!$A$2:$E1000,2,0)</f>
        <v/>
      </c>
      <c r="G306" s="4">
        <f>VLOOKUP($E306,'YARN CODES'!$A$2:$E1000,3,0)</f>
        <v/>
      </c>
      <c r="H306" s="4">
        <f>VLOOKUP($E306,'YARN CODES'!$A$2:$E1000,4,0)</f>
        <v/>
      </c>
      <c r="I306" s="4">
        <f>VLOOKUP($E306,'YARN CODES'!$A$2:$E1000,5,0)</f>
        <v/>
      </c>
      <c r="J306" s="5" t="n">
        <v>0</v>
      </c>
    </row>
    <row r="307" ht="15.75" customHeight="1" s="87">
      <c r="A307" s="2" t="n">
        <v>44496</v>
      </c>
      <c r="B307" s="2" t="n"/>
      <c r="C307" s="88">
        <f>IFERROR(IF(E307="","","ST"&amp;LEFT(E307,2)&amp;COUNTIF(E$2:E307,"&lt;&gt;")),"")</f>
        <v/>
      </c>
      <c r="D307" s="11" t="inlineStr">
        <is>
          <t>WEFT STOCK</t>
        </is>
      </c>
      <c r="E307" s="9" t="inlineStr">
        <is>
          <t>WE280</t>
        </is>
      </c>
      <c r="F307" s="4">
        <f>VLOOKUP($E307,'YARN CODES'!$A$2:$E1000,2,0)</f>
        <v/>
      </c>
      <c r="G307" s="4">
        <f>VLOOKUP($E307,'YARN CODES'!$A$2:$E1000,3,0)</f>
        <v/>
      </c>
      <c r="H307" s="4">
        <f>VLOOKUP($E307,'YARN CODES'!$A$2:$E1000,4,0)</f>
        <v/>
      </c>
      <c r="I307" s="4">
        <f>VLOOKUP($E307,'YARN CODES'!$A$2:$E1000,5,0)</f>
        <v/>
      </c>
      <c r="J307" s="5" t="n">
        <v>0</v>
      </c>
    </row>
    <row r="308" ht="15.75" customHeight="1" s="87">
      <c r="A308" s="2" t="n">
        <v>44496</v>
      </c>
      <c r="B308" s="2" t="n"/>
      <c r="C308" s="88">
        <f>IFERROR(IF(E308="","","ST"&amp;LEFT(E308,2)&amp;COUNTIF(E$2:E308,"&lt;&gt;")),"")</f>
        <v/>
      </c>
      <c r="D308" s="11" t="inlineStr">
        <is>
          <t>WEFT STOCK</t>
        </is>
      </c>
      <c r="E308" s="9" t="inlineStr">
        <is>
          <t>WE281</t>
        </is>
      </c>
      <c r="F308" s="4">
        <f>VLOOKUP($E308,'YARN CODES'!$A$2:$E1000,2,0)</f>
        <v/>
      </c>
      <c r="G308" s="4">
        <f>VLOOKUP($E308,'YARN CODES'!$A$2:$E1000,3,0)</f>
        <v/>
      </c>
      <c r="H308" s="4">
        <f>VLOOKUP($E308,'YARN CODES'!$A$2:$E1000,4,0)</f>
        <v/>
      </c>
      <c r="I308" s="4">
        <f>VLOOKUP($E308,'YARN CODES'!$A$2:$E1000,5,0)</f>
        <v/>
      </c>
      <c r="J308" s="5" t="n">
        <v>0</v>
      </c>
    </row>
    <row r="309" ht="15.75" customHeight="1" s="87">
      <c r="A309" s="2" t="n">
        <v>44496</v>
      </c>
      <c r="B309" s="2" t="n"/>
      <c r="C309" s="88">
        <f>IFERROR(IF(E309="","","ST"&amp;LEFT(E309,2)&amp;COUNTIF(E$2:E309,"&lt;&gt;")),"")</f>
        <v/>
      </c>
      <c r="D309" s="11" t="inlineStr">
        <is>
          <t>WEFT STOCK</t>
        </is>
      </c>
      <c r="E309" s="9" t="inlineStr">
        <is>
          <t>WE282</t>
        </is>
      </c>
      <c r="F309" s="4">
        <f>VLOOKUP($E309,'YARN CODES'!$A$2:$E1000,2,0)</f>
        <v/>
      </c>
      <c r="G309" s="4">
        <f>VLOOKUP($E309,'YARN CODES'!$A$2:$E1000,3,0)</f>
        <v/>
      </c>
      <c r="H309" s="4">
        <f>VLOOKUP($E309,'YARN CODES'!$A$2:$E1000,4,0)</f>
        <v/>
      </c>
      <c r="I309" s="4">
        <f>VLOOKUP($E309,'YARN CODES'!$A$2:$E1000,5,0)</f>
        <v/>
      </c>
      <c r="J309" s="5" t="n">
        <v>0</v>
      </c>
    </row>
    <row r="310" ht="15.75" customHeight="1" s="87">
      <c r="A310" s="2" t="n">
        <v>44496</v>
      </c>
      <c r="B310" s="2" t="n"/>
      <c r="C310" s="88">
        <f>IFERROR(IF(E310="","","ST"&amp;LEFT(E310,2)&amp;COUNTIF(E$2:E310,"&lt;&gt;")),"")</f>
        <v/>
      </c>
      <c r="D310" s="11" t="inlineStr">
        <is>
          <t>WEFT STOCK</t>
        </is>
      </c>
      <c r="E310" s="9" t="inlineStr">
        <is>
          <t>WE283</t>
        </is>
      </c>
      <c r="F310" s="4">
        <f>VLOOKUP($E310,'YARN CODES'!$A$2:$E1000,2,0)</f>
        <v/>
      </c>
      <c r="G310" s="4">
        <f>VLOOKUP($E310,'YARN CODES'!$A$2:$E1000,3,0)</f>
        <v/>
      </c>
      <c r="H310" s="4">
        <f>VLOOKUP($E310,'YARN CODES'!$A$2:$E1000,4,0)</f>
        <v/>
      </c>
      <c r="I310" s="4">
        <f>VLOOKUP($E310,'YARN CODES'!$A$2:$E1000,5,0)</f>
        <v/>
      </c>
      <c r="J310" s="5" t="n">
        <v>0</v>
      </c>
    </row>
    <row r="311" ht="15.75" customHeight="1" s="87">
      <c r="A311" s="2" t="n">
        <v>44496</v>
      </c>
      <c r="B311" s="2" t="n"/>
      <c r="C311" s="88">
        <f>IFERROR(IF(E311="","","ST"&amp;LEFT(E311,2)&amp;COUNTIF(E$2:E311,"&lt;&gt;")),"")</f>
        <v/>
      </c>
      <c r="D311" s="11" t="inlineStr">
        <is>
          <t>WEFT STOCK</t>
        </is>
      </c>
      <c r="E311" s="9" t="inlineStr">
        <is>
          <t>[Person_34]</t>
        </is>
      </c>
      <c r="F311" s="4">
        <f>VLOOKUP($E311,'YARN CODES'!$A$2:$E1000,2,0)</f>
        <v/>
      </c>
      <c r="G311" s="4">
        <f>VLOOKUP($E311,'YARN CODES'!$A$2:$E1000,3,0)</f>
        <v/>
      </c>
      <c r="H311" s="4">
        <f>VLOOKUP($E311,'YARN CODES'!$A$2:$E1000,4,0)</f>
        <v/>
      </c>
      <c r="I311" s="4">
        <f>VLOOKUP($E311,'YARN CODES'!$A$2:$E1000,5,0)</f>
        <v/>
      </c>
      <c r="J311" s="5" t="n">
        <v>0</v>
      </c>
    </row>
    <row r="312" ht="15.75" customHeight="1" s="87">
      <c r="A312" s="2" t="n">
        <v>44496</v>
      </c>
      <c r="B312" s="2" t="n"/>
      <c r="C312" s="88">
        <f>IFERROR(IF(E312="","","ST"&amp;LEFT(E312,2)&amp;COUNTIF(E$2:E312,"&lt;&gt;")),"")</f>
        <v/>
      </c>
      <c r="D312" s="11" t="inlineStr">
        <is>
          <t>WEFT STOCK</t>
        </is>
      </c>
      <c r="E312" s="9" t="inlineStr">
        <is>
          <t>WE285</t>
        </is>
      </c>
      <c r="F312" s="4">
        <f>VLOOKUP($E312,'YARN CODES'!$A$2:$E1000,2,0)</f>
        <v/>
      </c>
      <c r="G312" s="4">
        <f>VLOOKUP($E312,'YARN CODES'!$A$2:$E1000,3,0)</f>
        <v/>
      </c>
      <c r="H312" s="4">
        <f>VLOOKUP($E312,'YARN CODES'!$A$2:$E1000,4,0)</f>
        <v/>
      </c>
      <c r="I312" s="4">
        <f>VLOOKUP($E312,'YARN CODES'!$A$2:$E1000,5,0)</f>
        <v/>
      </c>
      <c r="J312" s="5" t="n">
        <v>0</v>
      </c>
    </row>
    <row r="313" ht="15.75" customHeight="1" s="87">
      <c r="A313" s="2" t="n">
        <v>44496</v>
      </c>
      <c r="B313" s="2" t="n"/>
      <c r="C313" s="88">
        <f>IFERROR(IF(E313="","","ST"&amp;LEFT(E313,2)&amp;COUNTIF(E$2:E313,"&lt;&gt;")),"")</f>
        <v/>
      </c>
      <c r="D313" s="11" t="inlineStr">
        <is>
          <t>WEFT STOCK</t>
        </is>
      </c>
      <c r="E313" s="9" t="inlineStr">
        <is>
          <t>WE286</t>
        </is>
      </c>
      <c r="F313" s="4">
        <f>VLOOKUP($E313,'YARN CODES'!$A$2:$E1000,2,0)</f>
        <v/>
      </c>
      <c r="G313" s="4">
        <f>VLOOKUP($E313,'YARN CODES'!$A$2:$E1000,3,0)</f>
        <v/>
      </c>
      <c r="H313" s="4">
        <f>VLOOKUP($E313,'YARN CODES'!$A$2:$E1000,4,0)</f>
        <v/>
      </c>
      <c r="I313" s="4">
        <f>VLOOKUP($E313,'YARN CODES'!$A$2:$E1000,5,0)</f>
        <v/>
      </c>
      <c r="J313" s="5" t="n">
        <v>0</v>
      </c>
    </row>
    <row r="314" ht="15.75" customHeight="1" s="87">
      <c r="A314" s="2" t="n">
        <v>44496</v>
      </c>
      <c r="B314" s="2" t="n"/>
      <c r="C314" s="88">
        <f>IFERROR(IF(E314="","","ST"&amp;LEFT(E314,2)&amp;COUNTIF(E$2:E314,"&lt;&gt;")),"")</f>
        <v/>
      </c>
      <c r="D314" s="11" t="inlineStr">
        <is>
          <t>WEFT STOCK</t>
        </is>
      </c>
      <c r="E314" s="9" t="inlineStr">
        <is>
          <t>WE287</t>
        </is>
      </c>
      <c r="F314" s="4">
        <f>VLOOKUP($E314,'YARN CODES'!$A$2:$E1000,2,0)</f>
        <v/>
      </c>
      <c r="G314" s="4">
        <f>VLOOKUP($E314,'YARN CODES'!$A$2:$E1000,3,0)</f>
        <v/>
      </c>
      <c r="H314" s="4">
        <f>VLOOKUP($E314,'YARN CODES'!$A$2:$E1000,4,0)</f>
        <v/>
      </c>
      <c r="I314" s="4">
        <f>VLOOKUP($E314,'YARN CODES'!$A$2:$E1000,5,0)</f>
        <v/>
      </c>
      <c r="J314" s="5" t="n">
        <v>0</v>
      </c>
    </row>
    <row r="315" ht="15.75" customHeight="1" s="87">
      <c r="A315" s="2" t="n">
        <v>44496</v>
      </c>
      <c r="B315" s="2" t="n"/>
      <c r="C315" s="88">
        <f>IFERROR(IF(E315="","","ST"&amp;LEFT(E315,2)&amp;COUNTIF(E$2:E315,"&lt;&gt;")),"")</f>
        <v/>
      </c>
      <c r="D315" s="11" t="inlineStr">
        <is>
          <t>WEFT STOCK</t>
        </is>
      </c>
      <c r="E315" s="9" t="inlineStr">
        <is>
          <t>WE288</t>
        </is>
      </c>
      <c r="F315" s="4">
        <f>VLOOKUP($E315,'YARN CODES'!$A$2:$E1000,2,0)</f>
        <v/>
      </c>
      <c r="G315" s="4">
        <f>VLOOKUP($E315,'YARN CODES'!$A$2:$E1000,3,0)</f>
        <v/>
      </c>
      <c r="H315" s="4">
        <f>VLOOKUP($E315,'YARN CODES'!$A$2:$E1000,4,0)</f>
        <v/>
      </c>
      <c r="I315" s="4">
        <f>VLOOKUP($E315,'YARN CODES'!$A$2:$E1000,5,0)</f>
        <v/>
      </c>
      <c r="J315" s="5" t="n">
        <v>0</v>
      </c>
    </row>
    <row r="316" ht="15.75" customHeight="1" s="87">
      <c r="A316" s="2" t="n">
        <v>44496</v>
      </c>
      <c r="B316" s="2" t="n"/>
      <c r="C316" s="88">
        <f>IFERROR(IF(E316="","","ST"&amp;LEFT(E316,2)&amp;COUNTIF(E$2:E316,"&lt;&gt;")),"")</f>
        <v/>
      </c>
      <c r="D316" s="11" t="inlineStr">
        <is>
          <t>WEFT STOCK</t>
        </is>
      </c>
      <c r="E316" s="9" t="inlineStr">
        <is>
          <t>WE289</t>
        </is>
      </c>
      <c r="F316" s="4">
        <f>VLOOKUP($E316,'YARN CODES'!$A$2:$E1000,2,0)</f>
        <v/>
      </c>
      <c r="G316" s="4">
        <f>VLOOKUP($E316,'YARN CODES'!$A$2:$E1000,3,0)</f>
        <v/>
      </c>
      <c r="H316" s="4">
        <f>VLOOKUP($E316,'YARN CODES'!$A$2:$E1000,4,0)</f>
        <v/>
      </c>
      <c r="I316" s="4">
        <f>VLOOKUP($E316,'YARN CODES'!$A$2:$E1000,5,0)</f>
        <v/>
      </c>
      <c r="J316" s="5" t="n">
        <v>0</v>
      </c>
    </row>
    <row r="317" ht="15.75" customHeight="1" s="87">
      <c r="A317" s="2" t="n">
        <v>44496</v>
      </c>
      <c r="B317" s="2" t="n"/>
      <c r="C317" s="88">
        <f>IFERROR(IF(E317="","","ST"&amp;LEFT(E317,2)&amp;COUNTIF(E$2:E317,"&lt;&gt;")),"")</f>
        <v/>
      </c>
      <c r="D317" s="11" t="inlineStr">
        <is>
          <t>WEFT STOCK</t>
        </is>
      </c>
      <c r="E317" s="9" t="inlineStr">
        <is>
          <t>WE290</t>
        </is>
      </c>
      <c r="F317" s="4">
        <f>VLOOKUP($E317,'YARN CODES'!$A$2:$E1000,2,0)</f>
        <v/>
      </c>
      <c r="G317" s="4">
        <f>VLOOKUP($E317,'YARN CODES'!$A$2:$E1000,3,0)</f>
        <v/>
      </c>
      <c r="H317" s="4">
        <f>VLOOKUP($E317,'YARN CODES'!$A$2:$E1000,4,0)</f>
        <v/>
      </c>
      <c r="I317" s="4">
        <f>VLOOKUP($E317,'YARN CODES'!$A$2:$E1000,5,0)</f>
        <v/>
      </c>
      <c r="J317" s="5" t="n">
        <v>0</v>
      </c>
    </row>
    <row r="318" ht="15.75" customHeight="1" s="87">
      <c r="A318" s="2" t="n">
        <v>44496</v>
      </c>
      <c r="B318" s="2" t="n"/>
      <c r="C318" s="88">
        <f>IFERROR(IF(E318="","","ST"&amp;LEFT(E318,2)&amp;COUNTIF(E$2:E318,"&lt;&gt;")),"")</f>
        <v/>
      </c>
      <c r="D318" s="11" t="inlineStr">
        <is>
          <t>WEFT STOCK</t>
        </is>
      </c>
      <c r="E318" s="9" t="inlineStr">
        <is>
          <t>WE291</t>
        </is>
      </c>
      <c r="F318" s="4">
        <f>VLOOKUP($E318,'YARN CODES'!$A$2:$E1000,2,0)</f>
        <v/>
      </c>
      <c r="G318" s="4">
        <f>VLOOKUP($E318,'YARN CODES'!$A$2:$E1000,3,0)</f>
        <v/>
      </c>
      <c r="H318" s="4">
        <f>VLOOKUP($E318,'YARN CODES'!$A$2:$E1000,4,0)</f>
        <v/>
      </c>
      <c r="I318" s="4">
        <f>VLOOKUP($E318,'YARN CODES'!$A$2:$E1000,5,0)</f>
        <v/>
      </c>
      <c r="J318" s="5" t="n">
        <v>0</v>
      </c>
    </row>
    <row r="319" ht="15.75" customHeight="1" s="87">
      <c r="A319" s="2" t="n">
        <v>44496</v>
      </c>
      <c r="B319" s="2" t="n"/>
      <c r="C319" s="88">
        <f>IFERROR(IF(E319="","","ST"&amp;LEFT(E319,2)&amp;COUNTIF(E$2:E319,"&lt;&gt;")),"")</f>
        <v/>
      </c>
      <c r="D319" s="11" t="inlineStr">
        <is>
          <t>WEFT STOCK</t>
        </is>
      </c>
      <c r="E319" s="9" t="inlineStr">
        <is>
          <t>WE292</t>
        </is>
      </c>
      <c r="F319" s="4">
        <f>VLOOKUP($E319,'YARN CODES'!$A$2:$E1000,2,0)</f>
        <v/>
      </c>
      <c r="G319" s="4">
        <f>VLOOKUP($E319,'YARN CODES'!$A$2:$E1000,3,0)</f>
        <v/>
      </c>
      <c r="H319" s="4">
        <f>VLOOKUP($E319,'YARN CODES'!$A$2:$E1000,4,0)</f>
        <v/>
      </c>
      <c r="I319" s="4">
        <f>VLOOKUP($E319,'YARN CODES'!$A$2:$E1000,5,0)</f>
        <v/>
      </c>
      <c r="J319" s="5" t="n">
        <v>0</v>
      </c>
    </row>
    <row r="320" ht="15.75" customHeight="1" s="87">
      <c r="A320" s="2" t="n">
        <v>44496</v>
      </c>
      <c r="B320" s="2" t="n"/>
      <c r="C320" s="88">
        <f>IFERROR(IF(E320="","","ST"&amp;LEFT(E320,2)&amp;COUNTIF(E$2:E320,"&lt;&gt;")),"")</f>
        <v/>
      </c>
      <c r="D320" s="11" t="inlineStr">
        <is>
          <t>WEFT STOCK</t>
        </is>
      </c>
      <c r="E320" s="9" t="inlineStr">
        <is>
          <t>WE293</t>
        </is>
      </c>
      <c r="F320" s="4">
        <f>VLOOKUP($E320,'YARN CODES'!$A$2:$E1000,2,0)</f>
        <v/>
      </c>
      <c r="G320" s="4">
        <f>VLOOKUP($E320,'YARN CODES'!$A$2:$E1000,3,0)</f>
        <v/>
      </c>
      <c r="H320" s="4">
        <f>VLOOKUP($E320,'YARN CODES'!$A$2:$E1000,4,0)</f>
        <v/>
      </c>
      <c r="I320" s="4">
        <f>VLOOKUP($E320,'YARN CODES'!$A$2:$E1000,5,0)</f>
        <v/>
      </c>
      <c r="J320" s="5" t="n">
        <v>57.572</v>
      </c>
    </row>
    <row r="321" ht="15.75" customHeight="1" s="87">
      <c r="A321" s="2" t="n">
        <v>44496</v>
      </c>
      <c r="B321" s="2" t="n"/>
      <c r="C321" s="88">
        <f>IFERROR(IF(E321="","","ST"&amp;LEFT(E321,2)&amp;COUNTIF(E$2:E321,"&lt;&gt;")),"")</f>
        <v/>
      </c>
      <c r="D321" s="11" t="inlineStr">
        <is>
          <t>WEFT STOCK</t>
        </is>
      </c>
      <c r="E321" s="9" t="inlineStr">
        <is>
          <t>[Person_35]</t>
        </is>
      </c>
      <c r="F321" s="4">
        <f>VLOOKUP($E321,'YARN CODES'!$A$2:$E1000,2,0)</f>
        <v/>
      </c>
      <c r="G321" s="4">
        <f>VLOOKUP($E321,'YARN CODES'!$A$2:$E1000,3,0)</f>
        <v/>
      </c>
      <c r="H321" s="4">
        <f>VLOOKUP($E321,'YARN CODES'!$A$2:$E1000,4,0)</f>
        <v/>
      </c>
      <c r="I321" s="4">
        <f>VLOOKUP($E321,'YARN CODES'!$A$2:$E1000,5,0)</f>
        <v/>
      </c>
      <c r="J321" s="5" t="n">
        <v>55.61</v>
      </c>
    </row>
    <row r="322" ht="15.75" customHeight="1" s="87">
      <c r="A322" s="2" t="n">
        <v>44496</v>
      </c>
      <c r="B322" s="2" t="n"/>
      <c r="C322" s="88">
        <f>IFERROR(IF(E322="","","ST"&amp;LEFT(E322,2)&amp;COUNTIF(E$2:E322,"&lt;&gt;")),"")</f>
        <v/>
      </c>
      <c r="D322" s="11" t="inlineStr">
        <is>
          <t>WEFT STOCK</t>
        </is>
      </c>
      <c r="E322" s="9" t="inlineStr">
        <is>
          <t>WE295</t>
        </is>
      </c>
      <c r="F322" s="4">
        <f>VLOOKUP($E322,'YARN CODES'!$A$2:$E1000,2,0)</f>
        <v/>
      </c>
      <c r="G322" s="4">
        <f>VLOOKUP($E322,'YARN CODES'!$A$2:$E1000,3,0)</f>
        <v/>
      </c>
      <c r="H322" s="4">
        <f>VLOOKUP($E322,'YARN CODES'!$A$2:$E1000,4,0)</f>
        <v/>
      </c>
      <c r="I322" s="4">
        <f>VLOOKUP($E322,'YARN CODES'!$A$2:$E1000,5,0)</f>
        <v/>
      </c>
      <c r="J322" s="5" t="n">
        <v>0</v>
      </c>
    </row>
    <row r="323" ht="15.75" customHeight="1" s="87">
      <c r="A323" s="2" t="n">
        <v>44496</v>
      </c>
      <c r="B323" s="2" t="n"/>
      <c r="C323" s="88">
        <f>IFERROR(IF(E323="","","ST"&amp;LEFT(E323,2)&amp;COUNTIF(E$2:E323,"&lt;&gt;")),"")</f>
        <v/>
      </c>
      <c r="D323" s="11" t="inlineStr">
        <is>
          <t>WEFT STOCK</t>
        </is>
      </c>
      <c r="E323" s="9" t="inlineStr">
        <is>
          <t>WE296</t>
        </is>
      </c>
      <c r="F323" s="4">
        <f>VLOOKUP($E323,'YARN CODES'!$A$2:$E1000,2,0)</f>
        <v/>
      </c>
      <c r="G323" s="4">
        <f>VLOOKUP($E323,'YARN CODES'!$A$2:$E1000,3,0)</f>
        <v/>
      </c>
      <c r="H323" s="4">
        <f>VLOOKUP($E323,'YARN CODES'!$A$2:$E1000,4,0)</f>
        <v/>
      </c>
      <c r="I323" s="4">
        <f>VLOOKUP($E323,'YARN CODES'!$A$2:$E1000,5,0)</f>
        <v/>
      </c>
      <c r="J323" s="5" t="n">
        <v>0</v>
      </c>
    </row>
    <row r="324" ht="15.75" customHeight="1" s="87">
      <c r="A324" s="2" t="n">
        <v>44496</v>
      </c>
      <c r="B324" s="2" t="n"/>
      <c r="C324" s="88">
        <f>IFERROR(IF(E324="","","ST"&amp;LEFT(E324,2)&amp;COUNTIF(E$2:E324,"&lt;&gt;")),"")</f>
        <v/>
      </c>
      <c r="D324" s="11" t="inlineStr">
        <is>
          <t>WEFT STOCK</t>
        </is>
      </c>
      <c r="E324" s="9" t="inlineStr">
        <is>
          <t>WE298</t>
        </is>
      </c>
      <c r="F324" s="4">
        <f>VLOOKUP($E324,'YARN CODES'!$A$2:$E1000,2,0)</f>
        <v/>
      </c>
      <c r="G324" s="4">
        <f>VLOOKUP($E324,'YARN CODES'!$A$2:$E1000,3,0)</f>
        <v/>
      </c>
      <c r="H324" s="4">
        <f>VLOOKUP($E324,'YARN CODES'!$A$2:$E1000,4,0)</f>
        <v/>
      </c>
      <c r="I324" s="4">
        <f>VLOOKUP($E324,'YARN CODES'!$A$2:$E1000,5,0)</f>
        <v/>
      </c>
      <c r="J324" s="5" t="n">
        <v>97</v>
      </c>
    </row>
    <row r="325" ht="15.75" customHeight="1" s="87">
      <c r="A325" s="2" t="n">
        <v>44496</v>
      </c>
      <c r="B325" s="2" t="n"/>
      <c r="C325" s="88">
        <f>IFERROR(IF(E325="","","ST"&amp;LEFT(E325,2)&amp;COUNTIF(E$2:E325,"&lt;&gt;")),"")</f>
        <v/>
      </c>
      <c r="D325" s="11" t="inlineStr">
        <is>
          <t>WEFT STOCK</t>
        </is>
      </c>
      <c r="E325" s="9" t="inlineStr">
        <is>
          <t>WE299</t>
        </is>
      </c>
      <c r="F325" s="4">
        <f>VLOOKUP($E325,'YARN CODES'!$A$2:$E1000,2,0)</f>
        <v/>
      </c>
      <c r="G325" s="4">
        <f>VLOOKUP($E325,'YARN CODES'!$A$2:$E1000,3,0)</f>
        <v/>
      </c>
      <c r="H325" s="4">
        <f>VLOOKUP($E325,'YARN CODES'!$A$2:$E1000,4,0)</f>
        <v/>
      </c>
      <c r="I325" s="4">
        <f>VLOOKUP($E325,'YARN CODES'!$A$2:$E1000,5,0)</f>
        <v/>
      </c>
      <c r="J325" s="5" t="n">
        <v>130</v>
      </c>
    </row>
    <row r="326" ht="15.75" customHeight="1" s="87">
      <c r="A326" s="2" t="n">
        <v>44496</v>
      </c>
      <c r="B326" s="2" t="n"/>
      <c r="C326" s="88">
        <f>IFERROR(IF(E326="","","ST"&amp;LEFT(E326,2)&amp;COUNTIF(E$2:E326,"&lt;&gt;")),"")</f>
        <v/>
      </c>
      <c r="D326" s="11" t="inlineStr">
        <is>
          <t>WEFT STOCK</t>
        </is>
      </c>
      <c r="E326" s="9" t="inlineStr">
        <is>
          <t>WE300</t>
        </is>
      </c>
      <c r="F326" s="4">
        <f>VLOOKUP($E326,'YARN CODES'!$A$2:$E1000,2,0)</f>
        <v/>
      </c>
      <c r="G326" s="4">
        <f>VLOOKUP($E326,'YARN CODES'!$A$2:$E1000,3,0)</f>
        <v/>
      </c>
      <c r="H326" s="4">
        <f>VLOOKUP($E326,'YARN CODES'!$A$2:$E1000,4,0)</f>
        <v/>
      </c>
      <c r="I326" s="4">
        <f>VLOOKUP($E326,'YARN CODES'!$A$2:$E1000,5,0)</f>
        <v/>
      </c>
      <c r="J326" s="5" t="n">
        <v>20.91</v>
      </c>
    </row>
    <row r="327" ht="15.75" customHeight="1" s="87">
      <c r="A327" s="2" t="n">
        <v>44496</v>
      </c>
      <c r="B327" s="2" t="n"/>
      <c r="C327" s="88">
        <f>IFERROR(IF(E327="","","ST"&amp;LEFT(E327,2)&amp;COUNTIF(E$2:E327,"&lt;&gt;")),"")</f>
        <v/>
      </c>
      <c r="D327" s="11" t="inlineStr">
        <is>
          <t>WEFT STOCK</t>
        </is>
      </c>
      <c r="E327" s="9" t="inlineStr">
        <is>
          <t>WE301</t>
        </is>
      </c>
      <c r="F327" s="4">
        <f>VLOOKUP($E327,'YARN CODES'!$A$2:$E1000,2,0)</f>
        <v/>
      </c>
      <c r="G327" s="4">
        <f>VLOOKUP($E327,'YARN CODES'!$A$2:$E1000,3,0)</f>
        <v/>
      </c>
      <c r="H327" s="4">
        <f>VLOOKUP($E327,'YARN CODES'!$A$2:$E1000,4,0)</f>
        <v/>
      </c>
      <c r="I327" s="4">
        <f>VLOOKUP($E327,'YARN CODES'!$A$2:$E1000,5,0)</f>
        <v/>
      </c>
      <c r="J327" s="5" t="n">
        <v>87.8</v>
      </c>
    </row>
    <row r="328" ht="15.75" customHeight="1" s="87">
      <c r="A328" s="2" t="n">
        <v>44496</v>
      </c>
      <c r="B328" s="2" t="n"/>
      <c r="C328" s="88">
        <f>IFERROR(IF(E328="","","ST"&amp;LEFT(E328,2)&amp;COUNTIF(E$2:E328,"&lt;&gt;")),"")</f>
        <v/>
      </c>
      <c r="D328" s="11" t="inlineStr">
        <is>
          <t>WEFT STOCK</t>
        </is>
      </c>
      <c r="E328" s="9" t="inlineStr">
        <is>
          <t>WE302</t>
        </is>
      </c>
      <c r="F328" s="4">
        <f>VLOOKUP($E328,'YARN CODES'!$A$2:$E1000,2,0)</f>
        <v/>
      </c>
      <c r="G328" s="4">
        <f>VLOOKUP($E328,'YARN CODES'!$A$2:$E1000,3,0)</f>
        <v/>
      </c>
      <c r="H328" s="4">
        <f>VLOOKUP($E328,'YARN CODES'!$A$2:$E1000,4,0)</f>
        <v/>
      </c>
      <c r="I328" s="4">
        <f>VLOOKUP($E328,'YARN CODES'!$A$2:$E1000,5,0)</f>
        <v/>
      </c>
      <c r="J328" s="5" t="n">
        <v>147.14</v>
      </c>
    </row>
    <row r="329" ht="15.75" customHeight="1" s="87">
      <c r="A329" s="2" t="n">
        <v>44496</v>
      </c>
      <c r="B329" s="2" t="n"/>
      <c r="C329" s="88">
        <f>IFERROR(IF(E329="","","ST"&amp;LEFT(E329,2)&amp;COUNTIF(E$2:E329,"&lt;&gt;")),"")</f>
        <v/>
      </c>
      <c r="D329" s="11" t="inlineStr">
        <is>
          <t>WEFT STOCK</t>
        </is>
      </c>
      <c r="E329" s="9" t="inlineStr">
        <is>
          <t>WE303</t>
        </is>
      </c>
      <c r="F329" s="4">
        <f>VLOOKUP($E329,'YARN CODES'!$A$2:$E1000,2,0)</f>
        <v/>
      </c>
      <c r="G329" s="4">
        <f>VLOOKUP($E329,'YARN CODES'!$A$2:$E1000,3,0)</f>
        <v/>
      </c>
      <c r="H329" s="4">
        <f>VLOOKUP($E329,'YARN CODES'!$A$2:$E1000,4,0)</f>
        <v/>
      </c>
      <c r="I329" s="4">
        <f>VLOOKUP($E329,'YARN CODES'!$A$2:$E1000,5,0)</f>
        <v/>
      </c>
      <c r="J329" s="5" t="n">
        <v>130</v>
      </c>
    </row>
    <row r="330" ht="15.75" customHeight="1" s="87">
      <c r="A330" s="2" t="n">
        <v>44496</v>
      </c>
      <c r="B330" s="2" t="n"/>
      <c r="C330" s="88">
        <f>IFERROR(IF(E330="","","ST"&amp;LEFT(E330,2)&amp;COUNTIF(E$2:E330,"&lt;&gt;")),"")</f>
        <v/>
      </c>
      <c r="D330" s="11" t="inlineStr">
        <is>
          <t>WEFT STOCK</t>
        </is>
      </c>
      <c r="E330" s="9" t="inlineStr">
        <is>
          <t>WE304</t>
        </is>
      </c>
      <c r="F330" s="4">
        <f>VLOOKUP($E330,'YARN CODES'!$A$2:$E1000,2,0)</f>
        <v/>
      </c>
      <c r="G330" s="4">
        <f>VLOOKUP($E330,'YARN CODES'!$A$2:$E1000,3,0)</f>
        <v/>
      </c>
      <c r="H330" s="4">
        <f>VLOOKUP($E330,'YARN CODES'!$A$2:$E1000,4,0)</f>
        <v/>
      </c>
      <c r="I330" s="4">
        <f>VLOOKUP($E330,'YARN CODES'!$A$2:$E1000,5,0)</f>
        <v/>
      </c>
      <c r="J330" s="5" t="n">
        <v>140.7</v>
      </c>
    </row>
    <row r="331" ht="15.75" customHeight="1" s="87">
      <c r="A331" s="2" t="n">
        <v>44496</v>
      </c>
      <c r="B331" s="2" t="n"/>
      <c r="C331" s="88">
        <f>IFERROR(IF(E331="","","ST"&amp;LEFT(E331,2)&amp;COUNTIF(E$2:E331,"&lt;&gt;")),"")</f>
        <v/>
      </c>
      <c r="D331" s="11" t="inlineStr">
        <is>
          <t>WEFT STOCK</t>
        </is>
      </c>
      <c r="E331" s="9" t="inlineStr">
        <is>
          <t>WE308</t>
        </is>
      </c>
      <c r="F331" s="4">
        <f>VLOOKUP($E331,'YARN CODES'!$A$2:$E1000,2,0)</f>
        <v/>
      </c>
      <c r="G331" s="4">
        <f>VLOOKUP($E331,'YARN CODES'!$A$2:$E1000,3,0)</f>
        <v/>
      </c>
      <c r="H331" s="4">
        <f>VLOOKUP($E331,'YARN CODES'!$A$2:$E1000,4,0)</f>
        <v/>
      </c>
      <c r="I331" s="4">
        <f>VLOOKUP($E331,'YARN CODES'!$A$2:$E1000,5,0)</f>
        <v/>
      </c>
      <c r="J331" s="5" t="n">
        <v>63</v>
      </c>
    </row>
    <row r="332" ht="15.75" customHeight="1" s="87">
      <c r="A332" s="2" t="n">
        <v>44496</v>
      </c>
      <c r="B332" s="2" t="n"/>
      <c r="C332" s="88">
        <f>IFERROR(IF(E332="","","ST"&amp;LEFT(E332,2)&amp;COUNTIF(E$2:E332,"&lt;&gt;")),"")</f>
        <v/>
      </c>
      <c r="D332" s="11" t="inlineStr">
        <is>
          <t>WEFT STOCK</t>
        </is>
      </c>
      <c r="E332" s="9" t="inlineStr">
        <is>
          <t>WE309</t>
        </is>
      </c>
      <c r="F332" s="4">
        <f>VLOOKUP($E332,'YARN CODES'!$A$2:$E1000,2,0)</f>
        <v/>
      </c>
      <c r="G332" s="4">
        <f>VLOOKUP($E332,'YARN CODES'!$A$2:$E1000,3,0)</f>
        <v/>
      </c>
      <c r="H332" s="4">
        <f>VLOOKUP($E332,'YARN CODES'!$A$2:$E1000,4,0)</f>
        <v/>
      </c>
      <c r="I332" s="4">
        <f>VLOOKUP($E332,'YARN CODES'!$A$2:$E1000,5,0)</f>
        <v/>
      </c>
      <c r="J332" s="5" t="n">
        <v>16.26</v>
      </c>
    </row>
    <row r="333" ht="15.75" customHeight="1" s="87">
      <c r="A333" s="2" t="n">
        <v>44496</v>
      </c>
      <c r="B333" s="2" t="n"/>
      <c r="C333" s="88">
        <f>IFERROR(IF(E333="","","ST"&amp;LEFT(E333,2)&amp;COUNTIF(E$2:E333,"&lt;&gt;")),"")</f>
        <v/>
      </c>
      <c r="D333" s="11" t="inlineStr">
        <is>
          <t>WEFT STOCK</t>
        </is>
      </c>
      <c r="E333" s="9" t="inlineStr">
        <is>
          <t>WE310</t>
        </is>
      </c>
      <c r="F333" s="4">
        <f>VLOOKUP($E333,'YARN CODES'!$A$2:$E1000,2,0)</f>
        <v/>
      </c>
      <c r="G333" s="4">
        <f>VLOOKUP($E333,'YARN CODES'!$A$2:$E1000,3,0)</f>
        <v/>
      </c>
      <c r="H333" s="4">
        <f>VLOOKUP($E333,'YARN CODES'!$A$2:$E1000,4,0)</f>
        <v/>
      </c>
      <c r="I333" s="4">
        <f>VLOOKUP($E333,'YARN CODES'!$A$2:$E1000,5,0)</f>
        <v/>
      </c>
      <c r="J333" s="5" t="n">
        <v>0</v>
      </c>
    </row>
    <row r="334" ht="15.75" customHeight="1" s="87">
      <c r="A334" s="2" t="n">
        <v>44496</v>
      </c>
      <c r="B334" s="2" t="n"/>
      <c r="C334" s="88">
        <f>IFERROR(IF(E334="","","ST"&amp;LEFT(E334,2)&amp;COUNTIF(E$2:E334,"&lt;&gt;")),"")</f>
        <v/>
      </c>
      <c r="D334" s="11" t="inlineStr">
        <is>
          <t>WEFT STOCK</t>
        </is>
      </c>
      <c r="E334" s="9" t="inlineStr">
        <is>
          <t>WE311</t>
        </is>
      </c>
      <c r="F334" s="4">
        <f>VLOOKUP($E334,'YARN CODES'!$A$2:$E1000,2,0)</f>
        <v/>
      </c>
      <c r="G334" s="4">
        <f>VLOOKUP($E334,'YARN CODES'!$A$2:$E1000,3,0)</f>
        <v/>
      </c>
      <c r="H334" s="4">
        <f>VLOOKUP($E334,'YARN CODES'!$A$2:$E1000,4,0)</f>
        <v/>
      </c>
      <c r="I334" s="4">
        <f>VLOOKUP($E334,'YARN CODES'!$A$2:$E1000,5,0)</f>
        <v/>
      </c>
      <c r="J334" s="5" t="n">
        <v>0</v>
      </c>
    </row>
    <row r="335" ht="15.75" customHeight="1" s="87">
      <c r="A335" s="2" t="n">
        <v>44496</v>
      </c>
      <c r="B335" s="2" t="n"/>
      <c r="C335" s="88">
        <f>IFERROR(IF(E335="","","ST"&amp;LEFT(E335,2)&amp;COUNTIF(E$2:E335,"&lt;&gt;")),"")</f>
        <v/>
      </c>
      <c r="D335" s="11" t="inlineStr">
        <is>
          <t>WEFT STOCK</t>
        </is>
      </c>
      <c r="E335" s="9" t="inlineStr">
        <is>
          <t>[Person_36]</t>
        </is>
      </c>
      <c r="F335" s="4">
        <f>VLOOKUP($E335,'YARN CODES'!$A$2:$E1000,2,0)</f>
        <v/>
      </c>
      <c r="G335" s="4">
        <f>VLOOKUP($E335,'YARN CODES'!$A$2:$E1000,3,0)</f>
        <v/>
      </c>
      <c r="H335" s="4">
        <f>VLOOKUP($E335,'YARN CODES'!$A$2:$E1000,4,0)</f>
        <v/>
      </c>
      <c r="I335" s="4">
        <f>VLOOKUP($E335,'YARN CODES'!$A$2:$E1000,5,0)</f>
        <v/>
      </c>
      <c r="J335" s="5" t="n">
        <v>105.38</v>
      </c>
    </row>
    <row r="336" ht="15.75" customHeight="1" s="87">
      <c r="A336" s="2" t="n">
        <v>44496</v>
      </c>
      <c r="B336" s="2" t="n"/>
      <c r="C336" s="88">
        <f>IFERROR(IF(E336="","","ST"&amp;LEFT(E336,2)&amp;COUNTIF(E$2:E336,"&lt;&gt;")),"")</f>
        <v/>
      </c>
      <c r="D336" s="11" t="inlineStr">
        <is>
          <t>WEFT STOCK</t>
        </is>
      </c>
      <c r="E336" s="9" t="inlineStr">
        <is>
          <t>WE313</t>
        </is>
      </c>
      <c r="F336" s="4">
        <f>VLOOKUP($E336,'YARN CODES'!$A$2:$E1000,2,0)</f>
        <v/>
      </c>
      <c r="G336" s="4">
        <f>VLOOKUP($E336,'YARN CODES'!$A$2:$E1000,3,0)</f>
        <v/>
      </c>
      <c r="H336" s="4">
        <f>VLOOKUP($E336,'YARN CODES'!$A$2:$E1000,4,0)</f>
        <v/>
      </c>
      <c r="I336" s="4">
        <f>VLOOKUP($E336,'YARN CODES'!$A$2:$E1000,5,0)</f>
        <v/>
      </c>
      <c r="J336" s="5" t="n">
        <v>60.22</v>
      </c>
    </row>
    <row r="337" ht="15.75" customHeight="1" s="87">
      <c r="A337" s="2" t="n">
        <v>44496</v>
      </c>
      <c r="B337" s="2" t="n"/>
      <c r="C337" s="88">
        <f>IFERROR(IF(E337="","","ST"&amp;LEFT(E337,2)&amp;COUNTIF(E$2:E337,"&lt;&gt;")),"")</f>
        <v/>
      </c>
      <c r="D337" s="11" t="inlineStr">
        <is>
          <t>WEFT STOCK</t>
        </is>
      </c>
      <c r="E337" s="9" t="inlineStr">
        <is>
          <t>WE318</t>
        </is>
      </c>
      <c r="F337" s="4">
        <f>VLOOKUP($E337,'YARN CODES'!$A$2:$E1000,2,0)</f>
        <v/>
      </c>
      <c r="G337" s="4">
        <f>VLOOKUP($E337,'YARN CODES'!$A$2:$E1000,3,0)</f>
        <v/>
      </c>
      <c r="H337" s="4">
        <f>VLOOKUP($E337,'YARN CODES'!$A$2:$E1000,4,0)</f>
        <v/>
      </c>
      <c r="I337" s="4">
        <f>VLOOKUP($E337,'YARN CODES'!$A$2:$E1000,5,0)</f>
        <v/>
      </c>
      <c r="J337" s="5" t="n">
        <v>6.08</v>
      </c>
    </row>
    <row r="338" ht="15.75" customHeight="1" s="87">
      <c r="A338" s="2" t="n">
        <v>44496</v>
      </c>
      <c r="B338" s="2" t="n"/>
      <c r="C338" s="88">
        <f>IFERROR(IF(E338="","","ST"&amp;LEFT(E338,2)&amp;COUNTIF(E$2:E338,"&lt;&gt;")),"")</f>
        <v/>
      </c>
      <c r="D338" s="11" t="inlineStr">
        <is>
          <t>WEFT STOCK</t>
        </is>
      </c>
      <c r="E338" s="9" t="inlineStr">
        <is>
          <t>WE319</t>
        </is>
      </c>
      <c r="F338" s="4">
        <f>VLOOKUP($E338,'YARN CODES'!$A$2:$E1000,2,0)</f>
        <v/>
      </c>
      <c r="G338" s="4">
        <f>VLOOKUP($E338,'YARN CODES'!$A$2:$E1000,3,0)</f>
        <v/>
      </c>
      <c r="H338" s="4">
        <f>VLOOKUP($E338,'YARN CODES'!$A$2:$E1000,4,0)</f>
        <v/>
      </c>
      <c r="I338" s="4">
        <f>VLOOKUP($E338,'YARN CODES'!$A$2:$E1000,5,0)</f>
        <v/>
      </c>
      <c r="J338" s="5" t="n">
        <v>24.865</v>
      </c>
    </row>
    <row r="339" ht="15.75" customHeight="1" s="87">
      <c r="A339" s="2" t="n">
        <v>44496</v>
      </c>
      <c r="B339" s="2" t="n"/>
      <c r="C339" s="88">
        <f>IFERROR(IF(E339="","","ST"&amp;LEFT(E339,2)&amp;COUNTIF(E$2:E339,"&lt;&gt;")),"")</f>
        <v/>
      </c>
      <c r="D339" s="11" t="inlineStr">
        <is>
          <t>WEFT STOCK</t>
        </is>
      </c>
      <c r="E339" s="9" t="inlineStr">
        <is>
          <t>WE320</t>
        </is>
      </c>
      <c r="F339" s="4">
        <f>VLOOKUP($E339,'YARN CODES'!$A$2:$E1000,2,0)</f>
        <v/>
      </c>
      <c r="G339" s="4">
        <f>VLOOKUP($E339,'YARN CODES'!$A$2:$E1000,3,0)</f>
        <v/>
      </c>
      <c r="H339" s="4">
        <f>VLOOKUP($E339,'YARN CODES'!$A$2:$E1000,4,0)</f>
        <v/>
      </c>
      <c r="I339" s="4">
        <f>VLOOKUP($E339,'YARN CODES'!$A$2:$E1000,5,0)</f>
        <v/>
      </c>
      <c r="J339" s="5" t="n">
        <v>48.88</v>
      </c>
    </row>
    <row r="340" ht="15.75" customHeight="1" s="87">
      <c r="A340" s="2" t="n">
        <v>44496</v>
      </c>
      <c r="B340" s="2" t="n"/>
      <c r="C340" s="88">
        <f>IFERROR(IF(E340="","","ST"&amp;LEFT(E340,2)&amp;COUNTIF(E$2:E340,"&lt;&gt;")),"")</f>
        <v/>
      </c>
      <c r="D340" s="11" t="inlineStr">
        <is>
          <t>WEFT STOCK</t>
        </is>
      </c>
      <c r="E340" s="9" t="inlineStr">
        <is>
          <t>[Person_37]</t>
        </is>
      </c>
      <c r="F340" s="4">
        <f>VLOOKUP($E340,'YARN CODES'!$A$2:$E1000,2,0)</f>
        <v/>
      </c>
      <c r="G340" s="4">
        <f>VLOOKUP($E340,'YARN CODES'!$A$2:$E1000,3,0)</f>
        <v/>
      </c>
      <c r="H340" s="4">
        <f>VLOOKUP($E340,'YARN CODES'!$A$2:$E1000,4,0)</f>
        <v/>
      </c>
      <c r="I340" s="4">
        <f>VLOOKUP($E340,'YARN CODES'!$A$2:$E1000,5,0)</f>
        <v/>
      </c>
      <c r="J340" s="5" t="n">
        <v>30.08</v>
      </c>
    </row>
    <row r="341" ht="15.75" customHeight="1" s="87">
      <c r="A341" s="2" t="n">
        <v>44496</v>
      </c>
      <c r="B341" s="2" t="n"/>
      <c r="C341" s="88">
        <f>IFERROR(IF(E341="","","ST"&amp;LEFT(E341,2)&amp;COUNTIF(E$2:E341,"&lt;&gt;")),"")</f>
        <v/>
      </c>
      <c r="D341" s="11" t="inlineStr">
        <is>
          <t>WEFT STOCK</t>
        </is>
      </c>
      <c r="E341" s="9" t="inlineStr">
        <is>
          <t>WE322</t>
        </is>
      </c>
      <c r="F341" s="4">
        <f>VLOOKUP($E341,'YARN CODES'!$A$2:$E1000,2,0)</f>
        <v/>
      </c>
      <c r="G341" s="4">
        <f>VLOOKUP($E341,'YARN CODES'!$A$2:$E1000,3,0)</f>
        <v/>
      </c>
      <c r="H341" s="4">
        <f>VLOOKUP($E341,'YARN CODES'!$A$2:$E1000,4,0)</f>
        <v/>
      </c>
      <c r="I341" s="4">
        <f>VLOOKUP($E341,'YARN CODES'!$A$2:$E1000,5,0)</f>
        <v/>
      </c>
      <c r="J341" s="5" t="n">
        <v>49.24</v>
      </c>
    </row>
    <row r="342" ht="15.75" customHeight="1" s="87">
      <c r="A342" s="2" t="n">
        <v>44496</v>
      </c>
      <c r="B342" s="2" t="n"/>
      <c r="C342" s="88">
        <f>IFERROR(IF(E342="","","ST"&amp;LEFT(E342,2)&amp;COUNTIF(E$2:E342,"&lt;&gt;")),"")</f>
        <v/>
      </c>
      <c r="D342" s="11" t="inlineStr">
        <is>
          <t>WEFT STOCK</t>
        </is>
      </c>
      <c r="E342" s="9" t="inlineStr">
        <is>
          <t>WE323</t>
        </is>
      </c>
      <c r="F342" s="4">
        <f>VLOOKUP($E342,'YARN CODES'!$A$2:$E1000,2,0)</f>
        <v/>
      </c>
      <c r="G342" s="4">
        <f>VLOOKUP($E342,'YARN CODES'!$A$2:$E1000,3,0)</f>
        <v/>
      </c>
      <c r="H342" s="4">
        <f>VLOOKUP($E342,'YARN CODES'!$A$2:$E1000,4,0)</f>
        <v/>
      </c>
      <c r="I342" s="4">
        <f>VLOOKUP($E342,'YARN CODES'!$A$2:$E1000,5,0)</f>
        <v/>
      </c>
      <c r="J342" s="5" t="n">
        <v>0</v>
      </c>
    </row>
    <row r="343" ht="15.75" customHeight="1" s="87">
      <c r="A343" s="2" t="n">
        <v>44496</v>
      </c>
      <c r="B343" s="2" t="n"/>
      <c r="C343" s="88">
        <f>IFERROR(IF(E343="","","ST"&amp;LEFT(E343,2)&amp;COUNTIF(E$2:E343,"&lt;&gt;")),"")</f>
        <v/>
      </c>
      <c r="D343" s="11" t="inlineStr">
        <is>
          <t>WEFT STOCK</t>
        </is>
      </c>
      <c r="E343" s="9" t="inlineStr">
        <is>
          <t>WE325</t>
        </is>
      </c>
      <c r="F343" s="4">
        <f>VLOOKUP($E343,'YARN CODES'!$A$2:$E1000,2,0)</f>
        <v/>
      </c>
      <c r="G343" s="4">
        <f>VLOOKUP($E343,'YARN CODES'!$A$2:$E1000,3,0)</f>
        <v/>
      </c>
      <c r="H343" s="4">
        <f>VLOOKUP($E343,'YARN CODES'!$A$2:$E1000,4,0)</f>
        <v/>
      </c>
      <c r="I343" s="4">
        <f>VLOOKUP($E343,'YARN CODES'!$A$2:$E1000,5,0)</f>
        <v/>
      </c>
      <c r="J343" s="5" t="n">
        <v>32.84</v>
      </c>
    </row>
    <row r="344" ht="15.75" customHeight="1" s="87">
      <c r="A344" s="2" t="n">
        <v>44496</v>
      </c>
      <c r="B344" s="2" t="n"/>
      <c r="C344" s="88">
        <f>IFERROR(IF(E344="","","ST"&amp;LEFT(E344,2)&amp;COUNTIF(E$2:E344,"&lt;&gt;")),"")</f>
        <v/>
      </c>
      <c r="D344" s="11" t="inlineStr">
        <is>
          <t>WEFT STOCK</t>
        </is>
      </c>
      <c r="E344" s="9" t="inlineStr">
        <is>
          <t>WE326</t>
        </is>
      </c>
      <c r="F344" s="4">
        <f>VLOOKUP($E344,'YARN CODES'!$A$2:$E1000,2,0)</f>
        <v/>
      </c>
      <c r="G344" s="4">
        <f>VLOOKUP($E344,'YARN CODES'!$A$2:$E1000,3,0)</f>
        <v/>
      </c>
      <c r="H344" s="4">
        <f>VLOOKUP($E344,'YARN CODES'!$A$2:$E1000,4,0)</f>
        <v/>
      </c>
      <c r="I344" s="4">
        <f>VLOOKUP($E344,'YARN CODES'!$A$2:$E1000,5,0)</f>
        <v/>
      </c>
      <c r="J344" s="5" t="n">
        <v>0</v>
      </c>
    </row>
    <row r="345" ht="15.75" customHeight="1" s="87">
      <c r="A345" s="2" t="n">
        <v>44496</v>
      </c>
      <c r="B345" s="2" t="n"/>
      <c r="C345" s="88">
        <f>IFERROR(IF(E345="","","ST"&amp;LEFT(E345,2)&amp;COUNTIF(E$2:E345,"&lt;&gt;")),"")</f>
        <v/>
      </c>
      <c r="D345" s="11" t="inlineStr">
        <is>
          <t>WEFT STOCK</t>
        </is>
      </c>
      <c r="E345" s="9" t="inlineStr">
        <is>
          <t>WE336</t>
        </is>
      </c>
      <c r="F345" s="4">
        <f>VLOOKUP($E345,'YARN CODES'!$A$2:$E1000,2,0)</f>
        <v/>
      </c>
      <c r="G345" s="4">
        <f>VLOOKUP($E345,'YARN CODES'!$A$2:$E1000,3,0)</f>
        <v/>
      </c>
      <c r="H345" s="4">
        <f>VLOOKUP($E345,'YARN CODES'!$A$2:$E1000,4,0)</f>
        <v/>
      </c>
      <c r="I345" s="4">
        <f>VLOOKUP($E345,'YARN CODES'!$A$2:$E1000,5,0)</f>
        <v/>
      </c>
      <c r="J345" s="5" t="n">
        <v>0</v>
      </c>
    </row>
    <row r="346" ht="15.75" customHeight="1" s="87">
      <c r="A346" s="2" t="n">
        <v>44496</v>
      </c>
      <c r="B346" s="2" t="n"/>
      <c r="C346" s="88">
        <f>IFERROR(IF(E346="","","ST"&amp;LEFT(E346,2)&amp;COUNTIF(E$2:E346,"&lt;&gt;")),"")</f>
        <v/>
      </c>
      <c r="D346" s="11" t="inlineStr">
        <is>
          <t>WEFT STOCK</t>
        </is>
      </c>
      <c r="E346" s="9" t="inlineStr">
        <is>
          <t>WE337</t>
        </is>
      </c>
      <c r="F346" s="4">
        <f>VLOOKUP($E346,'YARN CODES'!$A$2:$E1000,2,0)</f>
        <v/>
      </c>
      <c r="G346" s="4">
        <f>VLOOKUP($E346,'YARN CODES'!$A$2:$E1000,3,0)</f>
        <v/>
      </c>
      <c r="H346" s="4">
        <f>VLOOKUP($E346,'YARN CODES'!$A$2:$E1000,4,0)</f>
        <v/>
      </c>
      <c r="I346" s="4">
        <f>VLOOKUP($E346,'YARN CODES'!$A$2:$E1000,5,0)</f>
        <v/>
      </c>
      <c r="J346" s="5" t="n">
        <v>1233.5</v>
      </c>
    </row>
    <row r="347" ht="15.75" customHeight="1" s="87">
      <c r="A347" s="2" t="n">
        <v>44496</v>
      </c>
      <c r="B347" s="2" t="n"/>
      <c r="C347" s="88">
        <f>IFERROR(IF(E347="","","ST"&amp;LEFT(E347,2)&amp;COUNTIF(E$2:E347,"&lt;&gt;")),"")</f>
        <v/>
      </c>
      <c r="D347" s="11" t="inlineStr">
        <is>
          <t>WEFT STOCK</t>
        </is>
      </c>
      <c r="E347" s="9" t="inlineStr">
        <is>
          <t>WE343</t>
        </is>
      </c>
      <c r="F347" s="4">
        <f>VLOOKUP($E347,'YARN CODES'!$A$2:$E1000,2,0)</f>
        <v/>
      </c>
      <c r="G347" s="4">
        <f>VLOOKUP($E347,'YARN CODES'!$A$2:$E1000,3,0)</f>
        <v/>
      </c>
      <c r="H347" s="4">
        <f>VLOOKUP($E347,'YARN CODES'!$A$2:$E1000,4,0)</f>
        <v/>
      </c>
      <c r="I347" s="4">
        <f>VLOOKUP($E347,'YARN CODES'!$A$2:$E1000,5,0)</f>
        <v/>
      </c>
      <c r="J347" s="5" t="n">
        <v>0</v>
      </c>
    </row>
    <row r="348" ht="15.75" customHeight="1" s="87">
      <c r="A348" s="2" t="n">
        <v>44496</v>
      </c>
      <c r="B348" s="2" t="n"/>
      <c r="C348" s="88">
        <f>IFERROR(IF(E348="","","ST"&amp;LEFT(E348,2)&amp;COUNTIF(E$2:E348,"&lt;&gt;")),"")</f>
        <v/>
      </c>
      <c r="D348" s="11" t="inlineStr">
        <is>
          <t>WEFT STOCK</t>
        </is>
      </c>
      <c r="E348" s="9" t="inlineStr">
        <is>
          <t>WE345</t>
        </is>
      </c>
      <c r="F348" s="4">
        <f>VLOOKUP($E348,'YARN CODES'!$A$2:$E1000,2,0)</f>
        <v/>
      </c>
      <c r="G348" s="4">
        <f>VLOOKUP($E348,'YARN CODES'!$A$2:$E1000,3,0)</f>
        <v/>
      </c>
      <c r="H348" s="4">
        <f>VLOOKUP($E348,'YARN CODES'!$A$2:$E1000,4,0)</f>
        <v/>
      </c>
      <c r="I348" s="4">
        <f>VLOOKUP($E348,'YARN CODES'!$A$2:$E1000,5,0)</f>
        <v/>
      </c>
      <c r="J348" s="5" t="n">
        <v>102.77</v>
      </c>
    </row>
    <row r="349" ht="15.75" customHeight="1" s="87">
      <c r="A349" s="2" t="n">
        <v>44496</v>
      </c>
      <c r="B349" s="2" t="n"/>
      <c r="C349" s="88">
        <f>IFERROR(IF(E349="","","ST"&amp;LEFT(E349,2)&amp;COUNTIF(E$2:E349,"&lt;&gt;")),"")</f>
        <v/>
      </c>
      <c r="D349" s="11" t="inlineStr">
        <is>
          <t>WEFT STOCK</t>
        </is>
      </c>
      <c r="E349" s="9" t="inlineStr">
        <is>
          <t>[Person_38]</t>
        </is>
      </c>
      <c r="F349" s="4">
        <f>VLOOKUP($E349,'YARN CODES'!$A$2:$E1000,2,0)</f>
        <v/>
      </c>
      <c r="G349" s="4">
        <f>VLOOKUP($E349,'YARN CODES'!$A$2:$E1000,3,0)</f>
        <v/>
      </c>
      <c r="H349" s="4">
        <f>VLOOKUP($E349,'YARN CODES'!$A$2:$E1000,4,0)</f>
        <v/>
      </c>
      <c r="I349" s="4">
        <f>VLOOKUP($E349,'YARN CODES'!$A$2:$E1000,5,0)</f>
        <v/>
      </c>
      <c r="J349" s="5" t="n">
        <v>4.92</v>
      </c>
    </row>
    <row r="350" ht="15.75" customHeight="1" s="87">
      <c r="A350" s="2" t="n">
        <v>44496</v>
      </c>
      <c r="B350" s="2" t="n"/>
      <c r="C350" s="88">
        <f>IFERROR(IF(E350="","","ST"&amp;LEFT(E350,2)&amp;COUNTIF(E$2:E350,"&lt;&gt;")),"")</f>
        <v/>
      </c>
      <c r="D350" s="11" t="inlineStr">
        <is>
          <t>WEFT STOCK</t>
        </is>
      </c>
      <c r="E350" s="9" t="inlineStr">
        <is>
          <t>WE347</t>
        </is>
      </c>
      <c r="F350" s="4">
        <f>VLOOKUP($E350,'YARN CODES'!$A$2:$E1000,2,0)</f>
        <v/>
      </c>
      <c r="G350" s="4">
        <f>VLOOKUP($E350,'YARN CODES'!$A$2:$E1000,3,0)</f>
        <v/>
      </c>
      <c r="H350" s="4">
        <f>VLOOKUP($E350,'YARN CODES'!$A$2:$E1000,4,0)</f>
        <v/>
      </c>
      <c r="I350" s="4">
        <f>VLOOKUP($E350,'YARN CODES'!$A$2:$E1000,5,0)</f>
        <v/>
      </c>
      <c r="J350" s="5" t="n">
        <v>88.06999999999999</v>
      </c>
    </row>
    <row r="351" ht="15.75" customHeight="1" s="87">
      <c r="A351" s="2" t="n">
        <v>44496</v>
      </c>
      <c r="B351" s="2" t="n"/>
      <c r="C351" s="88">
        <f>IFERROR(IF(E351="","","ST"&amp;LEFT(E351,2)&amp;COUNTIF(E$2:E351,"&lt;&gt;")),"")</f>
        <v/>
      </c>
      <c r="D351" s="11" t="inlineStr">
        <is>
          <t>WEFT STOCK</t>
        </is>
      </c>
      <c r="E351" s="9" t="inlineStr">
        <is>
          <t>WE348</t>
        </is>
      </c>
      <c r="F351" s="4">
        <f>VLOOKUP($E351,'YARN CODES'!$A$2:$E1000,2,0)</f>
        <v/>
      </c>
      <c r="G351" s="4">
        <f>VLOOKUP($E351,'YARN CODES'!$A$2:$E1000,3,0)</f>
        <v/>
      </c>
      <c r="H351" s="4">
        <f>VLOOKUP($E351,'YARN CODES'!$A$2:$E1000,4,0)</f>
        <v/>
      </c>
      <c r="I351" s="4">
        <f>VLOOKUP($E351,'YARN CODES'!$A$2:$E1000,5,0)</f>
        <v/>
      </c>
      <c r="J351" s="5" t="n">
        <v>67.91</v>
      </c>
    </row>
    <row r="352" ht="15.75" customHeight="1" s="87">
      <c r="A352" s="2" t="n">
        <v>44496</v>
      </c>
      <c r="B352" s="2" t="n"/>
      <c r="C352" s="88">
        <f>IFERROR(IF(E352="","","ST"&amp;LEFT(E352,2)&amp;COUNTIF(E$2:E352,"&lt;&gt;")),"")</f>
        <v/>
      </c>
      <c r="D352" s="11" t="inlineStr">
        <is>
          <t>WEFT STOCK</t>
        </is>
      </c>
      <c r="E352" s="9" t="inlineStr">
        <is>
          <t>WE349</t>
        </is>
      </c>
      <c r="F352" s="4">
        <f>VLOOKUP($E352,'YARN CODES'!$A$2:$E1000,2,0)</f>
        <v/>
      </c>
      <c r="G352" s="4">
        <f>VLOOKUP($E352,'YARN CODES'!$A$2:$E1000,3,0)</f>
        <v/>
      </c>
      <c r="H352" s="4">
        <f>VLOOKUP($E352,'YARN CODES'!$A$2:$E1000,4,0)</f>
        <v/>
      </c>
      <c r="I352" s="4">
        <f>VLOOKUP($E352,'YARN CODES'!$A$2:$E1000,5,0)</f>
        <v/>
      </c>
      <c r="J352" s="5" t="n">
        <v>125.45</v>
      </c>
    </row>
    <row r="353" ht="15.75" customHeight="1" s="87">
      <c r="A353" s="2" t="n">
        <v>44496</v>
      </c>
      <c r="B353" s="2" t="n"/>
      <c r="C353" s="88">
        <f>IFERROR(IF(E353="","","ST"&amp;LEFT(E353,2)&amp;COUNTIF(E$2:E353,"&lt;&gt;")),"")</f>
        <v/>
      </c>
      <c r="D353" s="11" t="inlineStr">
        <is>
          <t>WEFT STOCK</t>
        </is>
      </c>
      <c r="E353" s="9" t="inlineStr">
        <is>
          <t>WE350</t>
        </is>
      </c>
      <c r="F353" s="4">
        <f>VLOOKUP($E353,'YARN CODES'!$A$2:$E1000,2,0)</f>
        <v/>
      </c>
      <c r="G353" s="4">
        <f>VLOOKUP($E353,'YARN CODES'!$A$2:$E1000,3,0)</f>
        <v/>
      </c>
      <c r="H353" s="4">
        <f>VLOOKUP($E353,'YARN CODES'!$A$2:$E1000,4,0)</f>
        <v/>
      </c>
      <c r="I353" s="4">
        <f>VLOOKUP($E353,'YARN CODES'!$A$2:$E1000,5,0)</f>
        <v/>
      </c>
      <c r="J353" s="5" t="n">
        <v>0</v>
      </c>
    </row>
    <row r="354" ht="15.75" customHeight="1" s="87">
      <c r="A354" s="2" t="n">
        <v>44496</v>
      </c>
      <c r="B354" s="2" t="n"/>
      <c r="C354" s="88">
        <f>IFERROR(IF(E354="","","ST"&amp;LEFT(E354,2)&amp;COUNTIF(E$2:E354,"&lt;&gt;")),"")</f>
        <v/>
      </c>
      <c r="D354" s="11" t="inlineStr">
        <is>
          <t>WEFT STOCK</t>
        </is>
      </c>
      <c r="E354" s="9" t="inlineStr">
        <is>
          <t>WE355</t>
        </is>
      </c>
      <c r="F354" s="4">
        <f>VLOOKUP($E354,'YARN CODES'!$A$2:$E1000,2,0)</f>
        <v/>
      </c>
      <c r="G354" s="4">
        <f>VLOOKUP($E354,'YARN CODES'!$A$2:$E1000,3,0)</f>
        <v/>
      </c>
      <c r="H354" s="4">
        <f>VLOOKUP($E354,'YARN CODES'!$A$2:$E1000,4,0)</f>
        <v/>
      </c>
      <c r="I354" s="4">
        <f>VLOOKUP($E354,'YARN CODES'!$A$2:$E1000,5,0)</f>
        <v/>
      </c>
      <c r="J354" s="5" t="n">
        <v>28</v>
      </c>
    </row>
    <row r="355" ht="15.75" customHeight="1" s="87">
      <c r="A355" s="2" t="n">
        <v>44496</v>
      </c>
      <c r="B355" s="2" t="n"/>
      <c r="C355" s="88">
        <f>IFERROR(IF(E355="","","ST"&amp;LEFT(E355,2)&amp;COUNTIF(E$2:E355,"&lt;&gt;")),"")</f>
        <v/>
      </c>
      <c r="D355" s="11" t="inlineStr">
        <is>
          <t>WEFT STOCK</t>
        </is>
      </c>
      <c r="E355" s="9" t="inlineStr">
        <is>
          <t>WE122</t>
        </is>
      </c>
      <c r="F355" s="4">
        <f>VLOOKUP($E355,'YARN CODES'!$A$2:$E1000,2,0)</f>
        <v/>
      </c>
      <c r="G355" s="4">
        <f>VLOOKUP($E355,'YARN CODES'!$A$2:$E1000,3,0)</f>
        <v/>
      </c>
      <c r="H355" s="4">
        <f>VLOOKUP($E355,'YARN CODES'!$A$2:$E1000,4,0)</f>
        <v/>
      </c>
      <c r="I355" s="4">
        <f>VLOOKUP($E355,'YARN CODES'!$A$2:$E1000,5,0)</f>
        <v/>
      </c>
      <c r="J355" s="5" t="n">
        <v>0</v>
      </c>
    </row>
    <row r="356" ht="15.75" customHeight="1" s="87">
      <c r="A356" s="2" t="n">
        <v>44496</v>
      </c>
      <c r="B356" s="2" t="n"/>
      <c r="C356" s="88">
        <f>IFERROR(IF(E356="","","ST"&amp;LEFT(E356,2)&amp;COUNTIF(E$2:E356,"&lt;&gt;")),"")</f>
        <v/>
      </c>
      <c r="D356" s="11" t="inlineStr">
        <is>
          <t>WEFT STOCK</t>
        </is>
      </c>
      <c r="E356" s="9" t="inlineStr">
        <is>
          <t>WE123</t>
        </is>
      </c>
      <c r="F356" s="4">
        <f>VLOOKUP($E356,'YARN CODES'!$A$2:$E1000,2,0)</f>
        <v/>
      </c>
      <c r="G356" s="4">
        <f>VLOOKUP($E356,'YARN CODES'!$A$2:$E1000,3,0)</f>
        <v/>
      </c>
      <c r="H356" s="4">
        <f>VLOOKUP($E356,'YARN CODES'!$A$2:$E1000,4,0)</f>
        <v/>
      </c>
      <c r="I356" s="4">
        <f>VLOOKUP($E356,'YARN CODES'!$A$2:$E1000,5,0)</f>
        <v/>
      </c>
      <c r="J356" s="5" t="n">
        <v>0</v>
      </c>
    </row>
    <row r="357" ht="15.75" customHeight="1" s="87">
      <c r="A357" s="2" t="n">
        <v>44496</v>
      </c>
      <c r="B357" s="2" t="n"/>
      <c r="C357" s="88">
        <f>IFERROR(IF(E357="","","ST"&amp;LEFT(E357,2)&amp;COUNTIF(E$2:E357,"&lt;&gt;")),"")</f>
        <v/>
      </c>
      <c r="D357" s="11" t="inlineStr">
        <is>
          <t>WEFT STOCK</t>
        </is>
      </c>
      <c r="E357" s="7" t="e">
        <v>#N/A</v>
      </c>
      <c r="F357" s="4">
        <f>VLOOKUP($E357,'YARN CODES'!$A$2:$E1000,2,0)</f>
        <v/>
      </c>
      <c r="G357" s="4">
        <f>VLOOKUP($E357,'YARN CODES'!$A$2:$E1000,3,0)</f>
        <v/>
      </c>
      <c r="H357" s="4">
        <f>VLOOKUP($E357,'YARN CODES'!$A$2:$E1000,4,0)</f>
        <v/>
      </c>
      <c r="I357" s="4">
        <f>VLOOKUP($E357,'YARN CODES'!$A$2:$E1000,5,0)</f>
        <v/>
      </c>
      <c r="J357" s="5" t="n">
        <v>53</v>
      </c>
      <c r="K357" s="56" t="n"/>
      <c r="M357" s="56" t="n"/>
      <c r="N357" s="56" t="n"/>
      <c r="O357" s="56" t="n"/>
      <c r="P357" s="56" t="n"/>
      <c r="Q357" s="56" t="n"/>
      <c r="R357" s="56" t="n"/>
      <c r="S357" s="56" t="n"/>
      <c r="T357" s="56" t="n"/>
      <c r="U357" s="56" t="n"/>
      <c r="V357" s="56" t="n"/>
      <c r="W357" s="56" t="n"/>
      <c r="X357" s="56" t="n"/>
      <c r="Y357" s="56" t="n"/>
      <c r="Z357" s="56" t="n"/>
      <c r="AA357" s="56" t="n"/>
      <c r="AB357" s="56" t="n"/>
      <c r="AC357" s="56" t="n"/>
      <c r="AD357" s="56" t="n"/>
    </row>
    <row r="358" ht="15.75" customHeight="1" s="87">
      <c r="A358" s="2" t="n">
        <v>44496</v>
      </c>
      <c r="B358" s="2" t="n"/>
      <c r="C358" s="88">
        <f>IFERROR(IF(E358="","","ST"&amp;LEFT(E358,2)&amp;COUNTIF(E$2:E358,"&lt;&gt;")),"")</f>
        <v/>
      </c>
      <c r="D358" s="11" t="inlineStr">
        <is>
          <t>WEFT STOCK</t>
        </is>
      </c>
      <c r="E358" s="7" t="e">
        <v>#N/A</v>
      </c>
      <c r="F358" s="4">
        <f>VLOOKUP($E358,'YARN CODES'!$A$2:$E1000,2,0)</f>
        <v/>
      </c>
      <c r="G358" s="4">
        <f>VLOOKUP($E358,'YARN CODES'!$A$2:$E1000,3,0)</f>
        <v/>
      </c>
      <c r="H358" s="4">
        <f>VLOOKUP($E358,'YARN CODES'!$A$2:$E1000,4,0)</f>
        <v/>
      </c>
      <c r="I358" s="4">
        <f>VLOOKUP($E358,'YARN CODES'!$A$2:$E1000,5,0)</f>
        <v/>
      </c>
      <c r="J358" s="5" t="n">
        <v>60.7</v>
      </c>
      <c r="K358" s="56" t="n"/>
      <c r="M358" s="56" t="n"/>
      <c r="N358" s="56" t="n"/>
      <c r="O358" s="56" t="n"/>
      <c r="P358" s="56" t="n"/>
      <c r="Q358" s="56" t="n"/>
      <c r="R358" s="56" t="n"/>
      <c r="S358" s="56" t="n"/>
      <c r="T358" s="56" t="n"/>
      <c r="U358" s="56" t="n"/>
      <c r="V358" s="56" t="n"/>
      <c r="W358" s="56" t="n"/>
      <c r="X358" s="56" t="n"/>
      <c r="Y358" s="56" t="n"/>
      <c r="Z358" s="56" t="n"/>
      <c r="AA358" s="56" t="n"/>
      <c r="AB358" s="56" t="n"/>
      <c r="AC358" s="56" t="n"/>
      <c r="AD358" s="56" t="n"/>
    </row>
    <row r="359" ht="15.75" customHeight="1" s="87">
      <c r="A359" s="2" t="n">
        <v>44496</v>
      </c>
      <c r="B359" s="2" t="n"/>
      <c r="C359" s="88">
        <f>IFERROR(IF(E359="","","ST"&amp;LEFT(E359,2)&amp;COUNTIF(E$2:E359,"&lt;&gt;")),"")</f>
        <v/>
      </c>
      <c r="D359" s="11" t="inlineStr">
        <is>
          <t>WEFT STOCK</t>
        </is>
      </c>
      <c r="E359" s="7" t="e">
        <v>#N/A</v>
      </c>
      <c r="F359" s="4">
        <f>VLOOKUP($E359,'YARN CODES'!$A$2:$E1000,2,0)</f>
        <v/>
      </c>
      <c r="G359" s="4">
        <f>VLOOKUP($E359,'YARN CODES'!$A$2:$E1000,3,0)</f>
        <v/>
      </c>
      <c r="H359" s="4">
        <f>VLOOKUP($E359,'YARN CODES'!$A$2:$E1000,4,0)</f>
        <v/>
      </c>
      <c r="I359" s="4">
        <f>VLOOKUP($E359,'YARN CODES'!$A$2:$E1000,5,0)</f>
        <v/>
      </c>
      <c r="J359" s="5" t="n">
        <v>30.85</v>
      </c>
      <c r="K359" s="56" t="n"/>
      <c r="M359" s="56" t="n"/>
      <c r="N359" s="56" t="n"/>
      <c r="O359" s="56" t="n"/>
      <c r="P359" s="56" t="n"/>
      <c r="Q359" s="56" t="n"/>
      <c r="R359" s="56" t="n"/>
      <c r="S359" s="56" t="n"/>
      <c r="T359" s="56" t="n"/>
      <c r="U359" s="56" t="n"/>
      <c r="V359" s="56" t="n"/>
      <c r="W359" s="56" t="n"/>
      <c r="X359" s="56" t="n"/>
      <c r="Y359" s="56" t="n"/>
      <c r="Z359" s="56" t="n"/>
      <c r="AA359" s="56" t="n"/>
      <c r="AB359" s="56" t="n"/>
      <c r="AC359" s="56" t="n"/>
      <c r="AD359" s="56" t="n"/>
    </row>
    <row r="360" ht="15.75" customHeight="1" s="87">
      <c r="A360" s="2" t="n">
        <v>44496</v>
      </c>
      <c r="B360" s="2" t="n"/>
      <c r="C360" s="88">
        <f>IFERROR(IF(E360="","","ST"&amp;LEFT(E360,2)&amp;COUNTIF(E$2:E360,"&lt;&gt;")),"")</f>
        <v/>
      </c>
      <c r="D360" s="11" t="inlineStr">
        <is>
          <t>WEFT STOCK</t>
        </is>
      </c>
      <c r="E360" s="7" t="e">
        <v>#N/A</v>
      </c>
      <c r="F360" s="4">
        <f>VLOOKUP($E360,'YARN CODES'!$A$2:$E1000,2,0)</f>
        <v/>
      </c>
      <c r="G360" s="4">
        <f>VLOOKUP($E360,'YARN CODES'!$A$2:$E1000,3,0)</f>
        <v/>
      </c>
      <c r="H360" s="4">
        <f>VLOOKUP($E360,'YARN CODES'!$A$2:$E1000,4,0)</f>
        <v/>
      </c>
      <c r="I360" s="4">
        <f>VLOOKUP($E360,'YARN CODES'!$A$2:$E1000,5,0)</f>
        <v/>
      </c>
      <c r="J360" s="5" t="n">
        <v>63.59</v>
      </c>
      <c r="K360" s="56" t="n"/>
      <c r="M360" s="56" t="n"/>
      <c r="N360" s="56" t="n"/>
      <c r="O360" s="56" t="n"/>
      <c r="P360" s="56" t="n"/>
      <c r="Q360" s="56" t="n"/>
      <c r="R360" s="56" t="n"/>
      <c r="S360" s="56" t="n"/>
      <c r="T360" s="56" t="n"/>
      <c r="U360" s="56" t="n"/>
      <c r="V360" s="56" t="n"/>
      <c r="W360" s="56" t="n"/>
      <c r="X360" s="56" t="n"/>
      <c r="Y360" s="56" t="n"/>
      <c r="Z360" s="56" t="n"/>
      <c r="AA360" s="56" t="n"/>
      <c r="AB360" s="56" t="n"/>
      <c r="AC360" s="56" t="n"/>
      <c r="AD360" s="56" t="n"/>
    </row>
    <row r="361" ht="15.75" customHeight="1" s="87">
      <c r="A361" s="2" t="n">
        <v>44496</v>
      </c>
      <c r="B361" s="2" t="n"/>
      <c r="C361" s="88">
        <f>IFERROR(IF(E361="","","ST"&amp;LEFT(E361,2)&amp;COUNTIF(E$2:E361,"&lt;&gt;")),"")</f>
        <v/>
      </c>
      <c r="D361" s="11" t="inlineStr">
        <is>
          <t>WEFT STOCK</t>
        </is>
      </c>
      <c r="E361" s="7" t="e">
        <v>#N/A</v>
      </c>
      <c r="F361" s="4">
        <f>VLOOKUP($E361,'YARN CODES'!$A$2:$E1000,2,0)</f>
        <v/>
      </c>
      <c r="G361" s="4">
        <f>VLOOKUP($E361,'YARN CODES'!$A$2:$E1000,3,0)</f>
        <v/>
      </c>
      <c r="H361" s="4">
        <f>VLOOKUP($E361,'YARN CODES'!$A$2:$E1000,4,0)</f>
        <v/>
      </c>
      <c r="I361" s="4">
        <f>VLOOKUP($E361,'YARN CODES'!$A$2:$E1000,5,0)</f>
        <v/>
      </c>
      <c r="J361" s="5" t="n">
        <v>3.35</v>
      </c>
      <c r="K361" s="56" t="n"/>
      <c r="M361" s="56" t="n"/>
      <c r="N361" s="56" t="n"/>
      <c r="O361" s="56" t="n"/>
      <c r="P361" s="56" t="n"/>
      <c r="Q361" s="56" t="n"/>
      <c r="R361" s="56" t="n"/>
      <c r="S361" s="56" t="n"/>
      <c r="T361" s="56" t="n"/>
      <c r="U361" s="56" t="n"/>
      <c r="V361" s="56" t="n"/>
      <c r="W361" s="56" t="n"/>
      <c r="X361" s="56" t="n"/>
      <c r="Y361" s="56" t="n"/>
      <c r="Z361" s="56" t="n"/>
      <c r="AA361" s="56" t="n"/>
      <c r="AB361" s="56" t="n"/>
      <c r="AC361" s="56" t="n"/>
      <c r="AD361" s="56" t="n"/>
    </row>
    <row r="362" ht="15.75" customHeight="1" s="87">
      <c r="A362" s="2" t="n">
        <v>44496</v>
      </c>
      <c r="B362" s="2" t="n"/>
      <c r="C362" s="88">
        <f>IFERROR(IF(E362="","","ST"&amp;LEFT(E362,2)&amp;COUNTIF(E$2:E362,"&lt;&gt;")),"")</f>
        <v/>
      </c>
      <c r="D362" s="11" t="inlineStr">
        <is>
          <t>WEFT STOCK</t>
        </is>
      </c>
      <c r="E362" s="7" t="e">
        <v>#N/A</v>
      </c>
      <c r="F362" s="4">
        <f>VLOOKUP($E362,'YARN CODES'!$A$2:$E1000,2,0)</f>
        <v/>
      </c>
      <c r="G362" s="4">
        <f>VLOOKUP($E362,'YARN CODES'!$A$2:$E1000,3,0)</f>
        <v/>
      </c>
      <c r="H362" s="4">
        <f>VLOOKUP($E362,'YARN CODES'!$A$2:$E1000,4,0)</f>
        <v/>
      </c>
      <c r="I362" s="4">
        <f>VLOOKUP($E362,'YARN CODES'!$A$2:$E1000,5,0)</f>
        <v/>
      </c>
      <c r="J362" s="5" t="n">
        <v>4.5</v>
      </c>
      <c r="K362" s="56" t="n"/>
      <c r="M362" s="56" t="n"/>
      <c r="N362" s="56" t="n"/>
      <c r="O362" s="56" t="n"/>
      <c r="P362" s="56" t="n"/>
      <c r="Q362" s="56" t="n"/>
      <c r="R362" s="56" t="n"/>
      <c r="S362" s="56" t="n"/>
      <c r="T362" s="56" t="n"/>
      <c r="U362" s="56" t="n"/>
      <c r="V362" s="56" t="n"/>
      <c r="W362" s="56" t="n"/>
      <c r="X362" s="56" t="n"/>
      <c r="Y362" s="56" t="n"/>
      <c r="Z362" s="56" t="n"/>
      <c r="AA362" s="56" t="n"/>
      <c r="AB362" s="56" t="n"/>
      <c r="AC362" s="56" t="n"/>
      <c r="AD362" s="56" t="n"/>
    </row>
    <row r="363" ht="15.75" customHeight="1" s="87">
      <c r="A363" s="2" t="n">
        <v>44496</v>
      </c>
      <c r="B363" s="2" t="n"/>
      <c r="C363" s="88">
        <f>IFERROR(IF(E363="","","ST"&amp;LEFT(E363,2)&amp;COUNTIF(E$2:E363,"&lt;&gt;")),"")</f>
        <v/>
      </c>
      <c r="D363" s="11" t="inlineStr">
        <is>
          <t>WEFT STOCK</t>
        </is>
      </c>
      <c r="E363" s="7" t="e">
        <v>#N/A</v>
      </c>
      <c r="F363" s="4">
        <f>VLOOKUP($E363,'YARN CODES'!$A$2:$E1000,2,0)</f>
        <v/>
      </c>
      <c r="G363" s="4">
        <f>VLOOKUP($E363,'YARN CODES'!$A$2:$E1000,3,0)</f>
        <v/>
      </c>
      <c r="H363" s="4">
        <f>VLOOKUP($E363,'YARN CODES'!$A$2:$E1000,4,0)</f>
        <v/>
      </c>
      <c r="I363" s="4">
        <f>VLOOKUP($E363,'YARN CODES'!$A$2:$E1000,5,0)</f>
        <v/>
      </c>
      <c r="J363" s="5" t="n">
        <v>23.5</v>
      </c>
      <c r="K363" s="56" t="n"/>
      <c r="M363" s="56" t="n"/>
      <c r="N363" s="56" t="n"/>
      <c r="O363" s="56" t="n"/>
      <c r="P363" s="56" t="n"/>
      <c r="Q363" s="56" t="n"/>
      <c r="R363" s="56" t="n"/>
      <c r="S363" s="56" t="n"/>
      <c r="T363" s="56" t="n"/>
      <c r="U363" s="56" t="n"/>
      <c r="V363" s="56" t="n"/>
      <c r="W363" s="56" t="n"/>
      <c r="X363" s="56" t="n"/>
      <c r="Y363" s="56" t="n"/>
      <c r="Z363" s="56" t="n"/>
      <c r="AA363" s="56" t="n"/>
      <c r="AB363" s="56" t="n"/>
      <c r="AC363" s="56" t="n"/>
      <c r="AD363" s="56" t="n"/>
    </row>
    <row r="364" ht="15.75" customHeight="1" s="87">
      <c r="A364" s="2" t="n">
        <v>44496</v>
      </c>
      <c r="B364" s="2" t="n"/>
      <c r="C364" s="88">
        <f>IFERROR(IF(E364="","","ST"&amp;LEFT(E364,2)&amp;COUNTIF(E$2:E364,"&lt;&gt;")),"")</f>
        <v/>
      </c>
      <c r="D364" s="11" t="inlineStr">
        <is>
          <t>WEFT STOCK</t>
        </is>
      </c>
      <c r="E364" s="7" t="e">
        <v>#N/A</v>
      </c>
      <c r="F364" s="4">
        <f>VLOOKUP($E364,'YARN CODES'!$A$2:$E1000,2,0)</f>
        <v/>
      </c>
      <c r="G364" s="4">
        <f>VLOOKUP($E364,'YARN CODES'!$A$2:$E1000,3,0)</f>
        <v/>
      </c>
      <c r="H364" s="4">
        <f>VLOOKUP($E364,'YARN CODES'!$A$2:$E1000,4,0)</f>
        <v/>
      </c>
      <c r="I364" s="4">
        <f>VLOOKUP($E364,'YARN CODES'!$A$2:$E1000,5,0)</f>
        <v/>
      </c>
      <c r="J364" s="5" t="n">
        <v>26.3</v>
      </c>
      <c r="K364" s="56" t="n"/>
      <c r="M364" s="56" t="n"/>
      <c r="N364" s="56" t="n"/>
      <c r="O364" s="56" t="n"/>
      <c r="P364" s="56" t="n"/>
      <c r="Q364" s="56" t="n"/>
      <c r="R364" s="56" t="n"/>
      <c r="S364" s="56" t="n"/>
      <c r="T364" s="56" t="n"/>
      <c r="U364" s="56" t="n"/>
      <c r="V364" s="56" t="n"/>
      <c r="W364" s="56" t="n"/>
      <c r="X364" s="56" t="n"/>
      <c r="Y364" s="56" t="n"/>
      <c r="Z364" s="56" t="n"/>
      <c r="AA364" s="56" t="n"/>
      <c r="AB364" s="56" t="n"/>
      <c r="AC364" s="56" t="n"/>
      <c r="AD364" s="56" t="n"/>
    </row>
    <row r="365" ht="15.75" customHeight="1" s="87">
      <c r="A365" s="2" t="n">
        <v>44496</v>
      </c>
      <c r="B365" s="2" t="n"/>
      <c r="C365" s="88">
        <f>IFERROR(IF(E365="","","ST"&amp;LEFT(E365,2)&amp;COUNTIF(E$2:E365,"&lt;&gt;")),"")</f>
        <v/>
      </c>
      <c r="D365" s="11" t="inlineStr">
        <is>
          <t>WEFT STOCK</t>
        </is>
      </c>
      <c r="E365" s="7" t="e">
        <v>#N/A</v>
      </c>
      <c r="F365" s="4">
        <f>VLOOKUP($E365,'YARN CODES'!$A$2:$E1000,2,0)</f>
        <v/>
      </c>
      <c r="G365" s="4">
        <f>VLOOKUP($E365,'YARN CODES'!$A$2:$E1000,3,0)</f>
        <v/>
      </c>
      <c r="H365" s="4">
        <f>VLOOKUP($E365,'YARN CODES'!$A$2:$E1000,4,0)</f>
        <v/>
      </c>
      <c r="I365" s="4">
        <f>VLOOKUP($E365,'YARN CODES'!$A$2:$E1000,5,0)</f>
        <v/>
      </c>
      <c r="J365" s="5" t="n">
        <v>44.16</v>
      </c>
      <c r="K365" s="56" t="n"/>
      <c r="M365" s="56" t="n"/>
      <c r="N365" s="56" t="n"/>
      <c r="O365" s="56" t="n"/>
      <c r="P365" s="56" t="n"/>
      <c r="Q365" s="56" t="n"/>
      <c r="R365" s="56" t="n"/>
      <c r="S365" s="56" t="n"/>
      <c r="T365" s="56" t="n"/>
      <c r="U365" s="56" t="n"/>
      <c r="V365" s="56" t="n"/>
      <c r="W365" s="56" t="n"/>
      <c r="X365" s="56" t="n"/>
      <c r="Y365" s="56" t="n"/>
      <c r="Z365" s="56" t="n"/>
      <c r="AA365" s="56" t="n"/>
      <c r="AB365" s="56" t="n"/>
      <c r="AC365" s="56" t="n"/>
      <c r="AD365" s="56" t="n"/>
    </row>
    <row r="366" ht="15.75" customHeight="1" s="87">
      <c r="A366" s="2" t="n">
        <v>44496</v>
      </c>
      <c r="B366" s="2" t="n"/>
      <c r="C366" s="88">
        <f>IFERROR(IF(E366="","","ST"&amp;LEFT(E366,2)&amp;COUNTIF(E$2:E366,"&lt;&gt;")),"")</f>
        <v/>
      </c>
      <c r="D366" s="11" t="inlineStr">
        <is>
          <t>WEFT STOCK</t>
        </is>
      </c>
      <c r="E366" s="7" t="e">
        <v>#N/A</v>
      </c>
      <c r="F366" s="4">
        <f>VLOOKUP($E366,'YARN CODES'!$A$2:$E1000,2,0)</f>
        <v/>
      </c>
      <c r="G366" s="4">
        <f>VLOOKUP($E366,'YARN CODES'!$A$2:$E1000,3,0)</f>
        <v/>
      </c>
      <c r="H366" s="4">
        <f>VLOOKUP($E366,'YARN CODES'!$A$2:$E1000,4,0)</f>
        <v/>
      </c>
      <c r="I366" s="4">
        <f>VLOOKUP($E366,'YARN CODES'!$A$2:$E1000,5,0)</f>
        <v/>
      </c>
      <c r="J366" s="5" t="n">
        <v>15.1</v>
      </c>
      <c r="K366" s="56" t="n"/>
      <c r="M366" s="56" t="n"/>
      <c r="N366" s="56" t="n"/>
      <c r="O366" s="56" t="n"/>
      <c r="P366" s="56" t="n"/>
      <c r="Q366" s="56" t="n"/>
      <c r="R366" s="56" t="n"/>
      <c r="S366" s="56" t="n"/>
      <c r="T366" s="56" t="n"/>
      <c r="U366" s="56" t="n"/>
      <c r="V366" s="56" t="n"/>
      <c r="W366" s="56" t="n"/>
      <c r="X366" s="56" t="n"/>
      <c r="Y366" s="56" t="n"/>
      <c r="Z366" s="56" t="n"/>
      <c r="AA366" s="56" t="n"/>
      <c r="AB366" s="56" t="n"/>
      <c r="AC366" s="56" t="n"/>
      <c r="AD366" s="56" t="n"/>
    </row>
    <row r="367" ht="15.75" customHeight="1" s="87">
      <c r="A367" s="2" t="n">
        <v>44496</v>
      </c>
      <c r="B367" s="2" t="n"/>
      <c r="C367" s="88">
        <f>IFERROR(IF(E367="","","ST"&amp;LEFT(E367,2)&amp;COUNTIF(E$2:E367,"&lt;&gt;")),"")</f>
        <v/>
      </c>
      <c r="D367" s="11" t="inlineStr">
        <is>
          <t>WEFT STOCK</t>
        </is>
      </c>
      <c r="E367" s="7" t="e">
        <v>#N/A</v>
      </c>
      <c r="F367" s="4">
        <f>VLOOKUP($E367,'YARN CODES'!$A$2:$E1000,2,0)</f>
        <v/>
      </c>
      <c r="G367" s="4">
        <f>VLOOKUP($E367,'YARN CODES'!$A$2:$E1000,3,0)</f>
        <v/>
      </c>
      <c r="H367" s="4">
        <f>VLOOKUP($E367,'YARN CODES'!$A$2:$E1000,4,0)</f>
        <v/>
      </c>
      <c r="I367" s="4">
        <f>VLOOKUP($E367,'YARN CODES'!$A$2:$E1000,5,0)</f>
        <v/>
      </c>
      <c r="J367" s="5" t="n">
        <v>42.51</v>
      </c>
      <c r="K367" s="56" t="n"/>
      <c r="M367" s="56" t="n"/>
      <c r="N367" s="56" t="n"/>
      <c r="O367" s="56" t="n"/>
      <c r="P367" s="56" t="n"/>
      <c r="Q367" s="56" t="n"/>
      <c r="R367" s="56" t="n"/>
      <c r="S367" s="56" t="n"/>
      <c r="T367" s="56" t="n"/>
      <c r="U367" s="56" t="n"/>
      <c r="V367" s="56" t="n"/>
      <c r="W367" s="56" t="n"/>
      <c r="X367" s="56" t="n"/>
      <c r="Y367" s="56" t="n"/>
      <c r="Z367" s="56" t="n"/>
      <c r="AA367" s="56" t="n"/>
      <c r="AB367" s="56" t="n"/>
      <c r="AC367" s="56" t="n"/>
      <c r="AD367" s="56" t="n"/>
    </row>
    <row r="368" ht="15.75" customHeight="1" s="87">
      <c r="A368" s="2" t="n">
        <v>44496</v>
      </c>
      <c r="B368" s="2" t="n"/>
      <c r="C368" s="88">
        <f>IFERROR(IF(E368="","","ST"&amp;LEFT(E368,2)&amp;COUNTIF(E$2:E368,"&lt;&gt;")),"")</f>
        <v/>
      </c>
      <c r="D368" s="11" t="inlineStr">
        <is>
          <t>WEFT STOCK</t>
        </is>
      </c>
      <c r="E368" s="7" t="e">
        <v>#N/A</v>
      </c>
      <c r="F368" s="4">
        <f>VLOOKUP($E368,'YARN CODES'!$A$2:$E1000,2,0)</f>
        <v/>
      </c>
      <c r="G368" s="4">
        <f>VLOOKUP($E368,'YARN CODES'!$A$2:$E1000,3,0)</f>
        <v/>
      </c>
      <c r="H368" s="4">
        <f>VLOOKUP($E368,'YARN CODES'!$A$2:$E1000,4,0)</f>
        <v/>
      </c>
      <c r="I368" s="4">
        <f>VLOOKUP($E368,'YARN CODES'!$A$2:$E1000,5,0)</f>
        <v/>
      </c>
      <c r="J368" s="5" t="n">
        <v>32</v>
      </c>
      <c r="K368" s="56" t="n"/>
      <c r="M368" s="56" t="n"/>
      <c r="N368" s="56" t="n"/>
      <c r="O368" s="56" t="n"/>
      <c r="P368" s="56" t="n"/>
      <c r="Q368" s="56" t="n"/>
      <c r="R368" s="56" t="n"/>
      <c r="S368" s="56" t="n"/>
      <c r="T368" s="56" t="n"/>
      <c r="U368" s="56" t="n"/>
      <c r="V368" s="56" t="n"/>
      <c r="W368" s="56" t="n"/>
      <c r="X368" s="56" t="n"/>
      <c r="Y368" s="56" t="n"/>
      <c r="Z368" s="56" t="n"/>
      <c r="AA368" s="56" t="n"/>
      <c r="AB368" s="56" t="n"/>
      <c r="AC368" s="56" t="n"/>
      <c r="AD368" s="56" t="n"/>
    </row>
    <row r="369" ht="15.75" customHeight="1" s="87">
      <c r="A369" s="2" t="n">
        <v>44496</v>
      </c>
      <c r="B369" s="2" t="n"/>
      <c r="C369" s="88">
        <f>IFERROR(IF(E369="","","ST"&amp;LEFT(E369,2)&amp;COUNTIF(E$2:E369,"&lt;&gt;")),"")</f>
        <v/>
      </c>
      <c r="D369" s="11" t="inlineStr">
        <is>
          <t>WEFT STOCK</t>
        </is>
      </c>
      <c r="E369" s="7" t="e">
        <v>#N/A</v>
      </c>
      <c r="F369" s="4">
        <f>VLOOKUP($E369,'YARN CODES'!$A$2:$E1000,2,0)</f>
        <v/>
      </c>
      <c r="G369" s="4">
        <f>VLOOKUP($E369,'YARN CODES'!$A$2:$E1000,3,0)</f>
        <v/>
      </c>
      <c r="H369" s="4">
        <f>VLOOKUP($E369,'YARN CODES'!$A$2:$E1000,4,0)</f>
        <v/>
      </c>
      <c r="I369" s="4">
        <f>VLOOKUP($E369,'YARN CODES'!$A$2:$E1000,5,0)</f>
        <v/>
      </c>
      <c r="J369" s="5" t="n">
        <v>7.5</v>
      </c>
      <c r="K369" s="56" t="n"/>
      <c r="M369" s="56" t="n"/>
      <c r="N369" s="56" t="n"/>
      <c r="O369" s="56" t="n"/>
      <c r="P369" s="56" t="n"/>
      <c r="Q369" s="56" t="n"/>
      <c r="R369" s="56" t="n"/>
      <c r="S369" s="56" t="n"/>
      <c r="T369" s="56" t="n"/>
      <c r="U369" s="56" t="n"/>
      <c r="V369" s="56" t="n"/>
      <c r="W369" s="56" t="n"/>
      <c r="X369" s="56" t="n"/>
      <c r="Y369" s="56" t="n"/>
      <c r="Z369" s="56" t="n"/>
      <c r="AA369" s="56" t="n"/>
      <c r="AB369" s="56" t="n"/>
      <c r="AC369" s="56" t="n"/>
      <c r="AD369" s="56" t="n"/>
    </row>
    <row r="370" ht="15.75" customHeight="1" s="87">
      <c r="A370" s="2" t="n">
        <v>44496</v>
      </c>
      <c r="B370" s="2" t="n"/>
      <c r="C370" s="88">
        <f>IFERROR(IF(E370="","","ST"&amp;LEFT(E370,2)&amp;COUNTIF(E$2:E370,"&lt;&gt;")),"")</f>
        <v/>
      </c>
      <c r="D370" s="11" t="inlineStr">
        <is>
          <t>WEFT STOCK</t>
        </is>
      </c>
      <c r="E370" s="7" t="e">
        <v>#N/A</v>
      </c>
      <c r="F370" s="4">
        <f>VLOOKUP($E370,'YARN CODES'!$A$2:$E1000,2,0)</f>
        <v/>
      </c>
      <c r="G370" s="4">
        <f>VLOOKUP($E370,'YARN CODES'!$A$2:$E1000,3,0)</f>
        <v/>
      </c>
      <c r="H370" s="4">
        <f>VLOOKUP($E370,'YARN CODES'!$A$2:$E1000,4,0)</f>
        <v/>
      </c>
      <c r="I370" s="4">
        <f>VLOOKUP($E370,'YARN CODES'!$A$2:$E1000,5,0)</f>
        <v/>
      </c>
      <c r="J370" s="5" t="n">
        <v>178.25</v>
      </c>
      <c r="K370" s="56" t="n"/>
      <c r="M370" s="56" t="n"/>
      <c r="N370" s="56" t="n"/>
      <c r="O370" s="56" t="n"/>
      <c r="P370" s="56" t="n"/>
      <c r="Q370" s="56" t="n"/>
      <c r="R370" s="56" t="n"/>
      <c r="S370" s="56" t="n"/>
      <c r="T370" s="56" t="n"/>
      <c r="U370" s="56" t="n"/>
      <c r="V370" s="56" t="n"/>
      <c r="W370" s="56" t="n"/>
      <c r="X370" s="56" t="n"/>
      <c r="Y370" s="56" t="n"/>
      <c r="Z370" s="56" t="n"/>
      <c r="AA370" s="56" t="n"/>
      <c r="AB370" s="56" t="n"/>
      <c r="AC370" s="56" t="n"/>
      <c r="AD370" s="56" t="n"/>
    </row>
    <row r="371" ht="15.75" customHeight="1" s="87">
      <c r="A371" s="2" t="n">
        <v>44496</v>
      </c>
      <c r="B371" s="2" t="n"/>
      <c r="C371" s="88">
        <f>IFERROR(IF(E371="","","ST"&amp;LEFT(E371,2)&amp;COUNTIF(E$2:E371,"&lt;&gt;")),"")</f>
        <v/>
      </c>
      <c r="D371" s="11" t="inlineStr">
        <is>
          <t>WEFT STOCK</t>
        </is>
      </c>
      <c r="E371" s="7" t="e">
        <v>#N/A</v>
      </c>
      <c r="F371" s="4">
        <f>VLOOKUP($E371,'YARN CODES'!$A$2:$E1000,2,0)</f>
        <v/>
      </c>
      <c r="G371" s="4">
        <f>VLOOKUP($E371,'YARN CODES'!$A$2:$E1000,3,0)</f>
        <v/>
      </c>
      <c r="H371" s="4">
        <f>VLOOKUP($E371,'YARN CODES'!$A$2:$E1000,4,0)</f>
        <v/>
      </c>
      <c r="I371" s="4">
        <f>VLOOKUP($E371,'YARN CODES'!$A$2:$E1000,5,0)</f>
        <v/>
      </c>
      <c r="J371" s="5" t="n">
        <v>234.52</v>
      </c>
      <c r="K371" s="56" t="n"/>
      <c r="M371" s="56" t="n"/>
      <c r="N371" s="56" t="n"/>
      <c r="O371" s="56" t="n"/>
      <c r="P371" s="56" t="n"/>
      <c r="Q371" s="56" t="n"/>
      <c r="R371" s="56" t="n"/>
      <c r="S371" s="56" t="n"/>
      <c r="T371" s="56" t="n"/>
      <c r="U371" s="56" t="n"/>
      <c r="V371" s="56" t="n"/>
      <c r="W371" s="56" t="n"/>
      <c r="X371" s="56" t="n"/>
      <c r="Y371" s="56" t="n"/>
      <c r="Z371" s="56" t="n"/>
      <c r="AA371" s="56" t="n"/>
      <c r="AB371" s="56" t="n"/>
      <c r="AC371" s="56" t="n"/>
      <c r="AD371" s="56" t="n"/>
    </row>
    <row r="372" ht="15.75" customHeight="1" s="87">
      <c r="A372" s="2" t="n">
        <v>44496</v>
      </c>
      <c r="B372" s="2" t="n"/>
      <c r="C372" s="88">
        <f>IFERROR(IF(E372="","","ST"&amp;LEFT(E372,2)&amp;COUNTIF(E$2:E372,"&lt;&gt;")),"")</f>
        <v/>
      </c>
      <c r="D372" s="11" t="inlineStr">
        <is>
          <t>WEFT STOCK</t>
        </is>
      </c>
      <c r="E372" s="7" t="e">
        <v>#N/A</v>
      </c>
      <c r="F372" s="4">
        <f>VLOOKUP($E372,'YARN CODES'!$A$2:$E1000,2,0)</f>
        <v/>
      </c>
      <c r="G372" s="4">
        <f>VLOOKUP($E372,'YARN CODES'!$A$2:$E1000,3,0)</f>
        <v/>
      </c>
      <c r="H372" s="4">
        <f>VLOOKUP($E372,'YARN CODES'!$A$2:$E1000,4,0)</f>
        <v/>
      </c>
      <c r="I372" s="4">
        <f>VLOOKUP($E372,'YARN CODES'!$A$2:$E1000,5,0)</f>
        <v/>
      </c>
      <c r="J372" s="5" t="n">
        <v>99.90000000000001</v>
      </c>
      <c r="K372" s="56" t="n"/>
      <c r="M372" s="56" t="n"/>
      <c r="N372" s="56" t="n"/>
      <c r="O372" s="56" t="n"/>
      <c r="P372" s="56" t="n"/>
      <c r="Q372" s="56" t="n"/>
      <c r="R372" s="56" t="n"/>
      <c r="S372" s="56" t="n"/>
      <c r="T372" s="56" t="n"/>
      <c r="U372" s="56" t="n"/>
      <c r="V372" s="56" t="n"/>
      <c r="W372" s="56" t="n"/>
      <c r="X372" s="56" t="n"/>
      <c r="Y372" s="56" t="n"/>
      <c r="Z372" s="56" t="n"/>
      <c r="AA372" s="56" t="n"/>
      <c r="AB372" s="56" t="n"/>
      <c r="AC372" s="56" t="n"/>
      <c r="AD372" s="56" t="n"/>
    </row>
    <row r="373" ht="16.2" customHeight="1" s="87">
      <c r="A373" s="2" t="n">
        <v>44496</v>
      </c>
      <c r="B373" s="2" t="n"/>
      <c r="C373" s="88">
        <f>IFERROR(IF(E373="","","ST"&amp;LEFT(E373,2)&amp;COUNTIF(E$2:E373,"&lt;&gt;")),"")</f>
        <v/>
      </c>
      <c r="D373" s="11" t="inlineStr">
        <is>
          <t>WARP STOCK</t>
        </is>
      </c>
      <c r="E373" s="9" t="inlineStr">
        <is>
          <t>WA106</t>
        </is>
      </c>
      <c r="F373" s="4">
        <f>VLOOKUP($E373,'YARN CODES'!$A$2:$E1000,2,0)</f>
        <v/>
      </c>
      <c r="G373" s="4">
        <f>VLOOKUP($E373,'YARN CODES'!$A$2:$E1000,3,0)</f>
        <v/>
      </c>
      <c r="H373" s="4">
        <f>VLOOKUP($E373,'YARN CODES'!$A$2:$E1000,4,0)</f>
        <v/>
      </c>
      <c r="I373" s="4">
        <f>VLOOKUP($E373,'YARN CODES'!$A$2:$E1000,5,0)</f>
        <v/>
      </c>
      <c r="K373" s="11" t="n">
        <v>0</v>
      </c>
    </row>
    <row r="374" ht="16.2" customHeight="1" s="87">
      <c r="A374" s="2" t="n">
        <v>44496</v>
      </c>
      <c r="B374" s="2" t="n"/>
      <c r="C374" s="88">
        <f>IFERROR(IF(E374="","","ST"&amp;LEFT(E374,2)&amp;COUNTIF(E$2:E374,"&lt;&gt;")),"")</f>
        <v/>
      </c>
      <c r="D374" s="11" t="inlineStr">
        <is>
          <t>WARP STOCK</t>
        </is>
      </c>
      <c r="E374" s="9" t="inlineStr">
        <is>
          <t>WA107</t>
        </is>
      </c>
      <c r="F374" s="4">
        <f>VLOOKUP($E374,'YARN CODES'!$A$2:$E1000,2,0)</f>
        <v/>
      </c>
      <c r="G374" s="4">
        <f>VLOOKUP($E374,'YARN CODES'!$A$2:$E1000,3,0)</f>
        <v/>
      </c>
      <c r="H374" s="4">
        <f>VLOOKUP($E374,'YARN CODES'!$A$2:$E1000,4,0)</f>
        <v/>
      </c>
      <c r="I374" s="4">
        <f>VLOOKUP($E374,'YARN CODES'!$A$2:$E1000,5,0)</f>
        <v/>
      </c>
      <c r="K374" s="11" t="n">
        <v>0</v>
      </c>
    </row>
    <row r="375" ht="16.2" customHeight="1" s="87">
      <c r="A375" s="2" t="n">
        <v>44496</v>
      </c>
      <c r="B375" s="2" t="n"/>
      <c r="C375" s="88">
        <f>IFERROR(IF(E375="","","ST"&amp;LEFT(E375,2)&amp;COUNTIF(E$2:E375,"&lt;&gt;")),"")</f>
        <v/>
      </c>
      <c r="D375" s="11" t="inlineStr">
        <is>
          <t>WARP STOCK</t>
        </is>
      </c>
      <c r="E375" s="9" t="inlineStr">
        <is>
          <t>WA108</t>
        </is>
      </c>
      <c r="F375" s="4">
        <f>VLOOKUP($E375,'YARN CODES'!$A$2:$E1000,2,0)</f>
        <v/>
      </c>
      <c r="G375" s="4">
        <f>VLOOKUP($E375,'YARN CODES'!$A$2:$E1000,3,0)</f>
        <v/>
      </c>
      <c r="H375" s="4">
        <f>VLOOKUP($E375,'YARN CODES'!$A$2:$E1000,4,0)</f>
        <v/>
      </c>
      <c r="I375" s="4">
        <f>VLOOKUP($E375,'YARN CODES'!$A$2:$E1000,5,0)</f>
        <v/>
      </c>
      <c r="K375" s="11" t="n">
        <v>0</v>
      </c>
    </row>
    <row r="376" ht="16.2" customHeight="1" s="87">
      <c r="A376" s="2" t="n">
        <v>44496</v>
      </c>
      <c r="B376" s="2" t="n"/>
      <c r="C376" s="88">
        <f>IFERROR(IF(E376="","","ST"&amp;LEFT(E376,2)&amp;COUNTIF(E$2:E376,"&lt;&gt;")),"")</f>
        <v/>
      </c>
      <c r="D376" s="11" t="inlineStr">
        <is>
          <t>WARP STOCK</t>
        </is>
      </c>
      <c r="E376" s="9" t="inlineStr">
        <is>
          <t>WA111</t>
        </is>
      </c>
      <c r="F376" s="4">
        <f>VLOOKUP($E376,'YARN CODES'!$A$2:$E1000,2,0)</f>
        <v/>
      </c>
      <c r="G376" s="4">
        <f>VLOOKUP($E376,'YARN CODES'!$A$2:$E1000,3,0)</f>
        <v/>
      </c>
      <c r="H376" s="4">
        <f>VLOOKUP($E376,'YARN CODES'!$A$2:$E1000,4,0)</f>
        <v/>
      </c>
      <c r="I376" s="4">
        <f>VLOOKUP($E376,'YARN CODES'!$A$2:$E1000,5,0)</f>
        <v/>
      </c>
      <c r="K376" s="11" t="n">
        <v>0</v>
      </c>
    </row>
    <row r="377" ht="16.2" customHeight="1" s="87">
      <c r="A377" s="2" t="n">
        <v>44496</v>
      </c>
      <c r="B377" s="2" t="n"/>
      <c r="C377" s="88">
        <f>IFERROR(IF(E377="","","ST"&amp;LEFT(E377,2)&amp;COUNTIF(E$2:E377,"&lt;&gt;")),"")</f>
        <v/>
      </c>
      <c r="D377" s="11" t="inlineStr">
        <is>
          <t>WARP STOCK</t>
        </is>
      </c>
      <c r="E377" s="9" t="inlineStr">
        <is>
          <t>WA01</t>
        </is>
      </c>
      <c r="F377" s="4">
        <f>VLOOKUP($E377,'YARN CODES'!$A$2:$E1000,2,0)</f>
        <v/>
      </c>
      <c r="G377" s="4">
        <f>VLOOKUP($E377,'YARN CODES'!$A$2:$E1000,3,0)</f>
        <v/>
      </c>
      <c r="H377" s="4">
        <f>VLOOKUP($E377,'YARN CODES'!$A$2:$E1000,4,0)</f>
        <v/>
      </c>
      <c r="I377" s="4">
        <f>VLOOKUP($E377,'YARN CODES'!$A$2:$E1000,5,0)</f>
        <v/>
      </c>
      <c r="K377" s="11" t="n">
        <v>0</v>
      </c>
    </row>
    <row r="378" ht="16.2" customHeight="1" s="87">
      <c r="A378" s="2" t="n">
        <v>44496</v>
      </c>
      <c r="B378" s="2" t="n"/>
      <c r="C378" s="88">
        <f>IFERROR(IF(E378="","","ST"&amp;LEFT(E378,2)&amp;COUNTIF(E$2:E378,"&lt;&gt;")),"")</f>
        <v/>
      </c>
      <c r="D378" s="11" t="inlineStr">
        <is>
          <t>WARP STOCK</t>
        </is>
      </c>
      <c r="E378" s="9" t="inlineStr">
        <is>
          <t>WA02</t>
        </is>
      </c>
      <c r="F378" s="4">
        <f>VLOOKUP($E378,'YARN CODES'!$A$2:$E1000,2,0)</f>
        <v/>
      </c>
      <c r="G378" s="4">
        <f>VLOOKUP($E378,'YARN CODES'!$A$2:$E1000,3,0)</f>
        <v/>
      </c>
      <c r="H378" s="4">
        <f>VLOOKUP($E378,'YARN CODES'!$A$2:$E1000,4,0)</f>
        <v/>
      </c>
      <c r="I378" s="4">
        <f>VLOOKUP($E378,'YARN CODES'!$A$2:$E1000,5,0)</f>
        <v/>
      </c>
      <c r="K378" s="11" t="n">
        <v>343.4</v>
      </c>
    </row>
    <row r="379" ht="16.2" customHeight="1" s="87">
      <c r="A379" s="2" t="n">
        <v>44496</v>
      </c>
      <c r="B379" s="2" t="n"/>
      <c r="C379" s="88">
        <f>IFERROR(IF(E379="","","ST"&amp;LEFT(E379,2)&amp;COUNTIF(E$2:E379,"&lt;&gt;")),"")</f>
        <v/>
      </c>
      <c r="D379" s="11" t="inlineStr">
        <is>
          <t>WARP STOCK</t>
        </is>
      </c>
      <c r="E379" s="9" t="inlineStr">
        <is>
          <t>WA03</t>
        </is>
      </c>
      <c r="F379" s="4">
        <f>VLOOKUP($E379,'YARN CODES'!$A$2:$E1000,2,0)</f>
        <v/>
      </c>
      <c r="G379" s="4">
        <f>VLOOKUP($E379,'YARN CODES'!$A$2:$E1000,3,0)</f>
        <v/>
      </c>
      <c r="H379" s="4">
        <f>VLOOKUP($E379,'YARN CODES'!$A$2:$E1000,4,0)</f>
        <v/>
      </c>
      <c r="I379" s="4">
        <f>VLOOKUP($E379,'YARN CODES'!$A$2:$E1000,5,0)</f>
        <v/>
      </c>
      <c r="K379" s="11" t="n">
        <v>0</v>
      </c>
    </row>
    <row r="380" ht="16.2" customHeight="1" s="87">
      <c r="A380" s="2" t="n">
        <v>44496</v>
      </c>
      <c r="B380" s="2" t="n"/>
      <c r="C380" s="88">
        <f>IFERROR(IF(E380="","","ST"&amp;LEFT(E380,2)&amp;COUNTIF(E$2:E380,"&lt;&gt;")),"")</f>
        <v/>
      </c>
      <c r="D380" s="11" t="inlineStr">
        <is>
          <t>WARP STOCK</t>
        </is>
      </c>
      <c r="E380" s="9" t="inlineStr">
        <is>
          <t>WA04</t>
        </is>
      </c>
      <c r="F380" s="4">
        <f>VLOOKUP($E380,'YARN CODES'!$A$2:$E1000,2,0)</f>
        <v/>
      </c>
      <c r="G380" s="4">
        <f>VLOOKUP($E380,'YARN CODES'!$A$2:$E1000,3,0)</f>
        <v/>
      </c>
      <c r="H380" s="4">
        <f>VLOOKUP($E380,'YARN CODES'!$A$2:$E1000,4,0)</f>
        <v/>
      </c>
      <c r="I380" s="4">
        <f>VLOOKUP($E380,'YARN CODES'!$A$2:$E1000,5,0)</f>
        <v/>
      </c>
      <c r="K380" s="11" t="n">
        <v>972.25</v>
      </c>
    </row>
    <row r="381" ht="16.2" customHeight="1" s="87">
      <c r="A381" s="2" t="n">
        <v>44496</v>
      </c>
      <c r="B381" s="2" t="n"/>
      <c r="C381" s="88">
        <f>IFERROR(IF(E381="","","ST"&amp;LEFT(E381,2)&amp;COUNTIF(E$2:E381,"&lt;&gt;")),"")</f>
        <v/>
      </c>
      <c r="D381" s="11" t="inlineStr">
        <is>
          <t>WARP STOCK</t>
        </is>
      </c>
      <c r="E381" s="9" t="inlineStr">
        <is>
          <t>WA05</t>
        </is>
      </c>
      <c r="F381" s="4">
        <f>VLOOKUP($E381,'YARN CODES'!$A$2:$E1000,2,0)</f>
        <v/>
      </c>
      <c r="G381" s="4">
        <f>VLOOKUP($E381,'YARN CODES'!$A$2:$E1000,3,0)</f>
        <v/>
      </c>
      <c r="H381" s="4">
        <f>VLOOKUP($E381,'YARN CODES'!$A$2:$E1000,4,0)</f>
        <v/>
      </c>
      <c r="I381" s="4">
        <f>VLOOKUP($E381,'YARN CODES'!$A$2:$E1000,5,0)</f>
        <v/>
      </c>
      <c r="K381" s="11" t="n">
        <v>465.4</v>
      </c>
    </row>
    <row r="382" ht="16.2" customHeight="1" s="87">
      <c r="A382" s="2" t="n">
        <v>44496</v>
      </c>
      <c r="B382" s="2" t="n"/>
      <c r="C382" s="88">
        <f>IFERROR(IF(E382="","","ST"&amp;LEFT(E382,2)&amp;COUNTIF(E$2:E382,"&lt;&gt;")),"")</f>
        <v/>
      </c>
      <c r="D382" s="11" t="inlineStr">
        <is>
          <t>WARP STOCK</t>
        </is>
      </c>
      <c r="E382" s="9" t="inlineStr">
        <is>
          <t>WA06</t>
        </is>
      </c>
      <c r="F382" s="4">
        <f>VLOOKUP($E382,'YARN CODES'!$A$2:$E1000,2,0)</f>
        <v/>
      </c>
      <c r="G382" s="4">
        <f>VLOOKUP($E382,'YARN CODES'!$A$2:$E1000,3,0)</f>
        <v/>
      </c>
      <c r="H382" s="4">
        <f>VLOOKUP($E382,'YARN CODES'!$A$2:$E1000,4,0)</f>
        <v/>
      </c>
      <c r="I382" s="4">
        <f>VLOOKUP($E382,'YARN CODES'!$A$2:$E1000,5,0)</f>
        <v/>
      </c>
      <c r="K382" s="11" t="n">
        <v>29.62</v>
      </c>
    </row>
    <row r="383" ht="16.2" customHeight="1" s="87">
      <c r="A383" s="2" t="n">
        <v>44496</v>
      </c>
      <c r="B383" s="2" t="n"/>
      <c r="C383" s="88">
        <f>IFERROR(IF(E383="","","ST"&amp;LEFT(E383,2)&amp;COUNTIF(E$2:E383,"&lt;&gt;")),"")</f>
        <v/>
      </c>
      <c r="D383" s="11" t="inlineStr">
        <is>
          <t>WARP STOCK</t>
        </is>
      </c>
      <c r="E383" s="9" t="inlineStr">
        <is>
          <t>WA07</t>
        </is>
      </c>
      <c r="F383" s="4">
        <f>VLOOKUP($E383,'YARN CODES'!$A$2:$E1000,2,0)</f>
        <v/>
      </c>
      <c r="G383" s="4">
        <f>VLOOKUP($E383,'YARN CODES'!$A$2:$E1000,3,0)</f>
        <v/>
      </c>
      <c r="H383" s="4">
        <f>VLOOKUP($E383,'YARN CODES'!$A$2:$E1000,4,0)</f>
        <v/>
      </c>
      <c r="I383" s="4">
        <f>VLOOKUP($E383,'YARN CODES'!$A$2:$E1000,5,0)</f>
        <v/>
      </c>
      <c r="K383" s="11" t="n">
        <v>0</v>
      </c>
    </row>
    <row r="384" ht="16.2" customHeight="1" s="87">
      <c r="A384" s="2" t="n">
        <v>44496</v>
      </c>
      <c r="B384" s="2" t="n"/>
      <c r="C384" s="88">
        <f>IFERROR(IF(E384="","","ST"&amp;LEFT(E384,2)&amp;COUNTIF(E$2:E384,"&lt;&gt;")),"")</f>
        <v/>
      </c>
      <c r="D384" s="11" t="inlineStr">
        <is>
          <t>WARP STOCK</t>
        </is>
      </c>
      <c r="E384" s="9" t="inlineStr">
        <is>
          <t>WA08</t>
        </is>
      </c>
      <c r="F384" s="4">
        <f>VLOOKUP($E384,'YARN CODES'!$A$2:$E1000,2,0)</f>
        <v/>
      </c>
      <c r="G384" s="4">
        <f>VLOOKUP($E384,'YARN CODES'!$A$2:$E1000,3,0)</f>
        <v/>
      </c>
      <c r="H384" s="4">
        <f>VLOOKUP($E384,'YARN CODES'!$A$2:$E1000,4,0)</f>
        <v/>
      </c>
      <c r="I384" s="4">
        <f>VLOOKUP($E384,'YARN CODES'!$A$2:$E1000,5,0)</f>
        <v/>
      </c>
      <c r="K384" s="11" t="n">
        <v>0</v>
      </c>
    </row>
    <row r="385" ht="16.2" customHeight="1" s="87">
      <c r="A385" s="2" t="n">
        <v>44496</v>
      </c>
      <c r="B385" s="2" t="n"/>
      <c r="C385" s="88">
        <f>IFERROR(IF(E385="","","ST"&amp;LEFT(E385,2)&amp;COUNTIF(E$2:E385,"&lt;&gt;")),"")</f>
        <v/>
      </c>
      <c r="D385" s="11" t="inlineStr">
        <is>
          <t>WARP STOCK</t>
        </is>
      </c>
      <c r="E385" s="9" t="inlineStr">
        <is>
          <t>WA09</t>
        </is>
      </c>
      <c r="F385" s="4">
        <f>VLOOKUP($E385,'YARN CODES'!$A$2:$E1000,2,0)</f>
        <v/>
      </c>
      <c r="G385" s="4">
        <f>VLOOKUP($E385,'YARN CODES'!$A$2:$E1000,3,0)</f>
        <v/>
      </c>
      <c r="H385" s="4">
        <f>VLOOKUP($E385,'YARN CODES'!$A$2:$E1000,4,0)</f>
        <v/>
      </c>
      <c r="I385" s="4">
        <f>VLOOKUP($E385,'YARN CODES'!$A$2:$E1000,5,0)</f>
        <v/>
      </c>
      <c r="K385" s="11" t="n">
        <v>0</v>
      </c>
    </row>
    <row r="386" ht="16.2" customHeight="1" s="87">
      <c r="A386" s="2" t="n">
        <v>44496</v>
      </c>
      <c r="B386" s="2" t="n"/>
      <c r="C386" s="88">
        <f>IFERROR(IF(E386="","","ST"&amp;LEFT(E386,2)&amp;COUNTIF(E$2:E386,"&lt;&gt;")),"")</f>
        <v/>
      </c>
      <c r="D386" s="11" t="inlineStr">
        <is>
          <t>WARP STOCK</t>
        </is>
      </c>
      <c r="E386" s="9" t="inlineStr">
        <is>
          <t>WA10</t>
        </is>
      </c>
      <c r="F386" s="4">
        <f>VLOOKUP($E386,'YARN CODES'!$A$2:$E1000,2,0)</f>
        <v/>
      </c>
      <c r="G386" s="4">
        <f>VLOOKUP($E386,'YARN CODES'!$A$2:$E1000,3,0)</f>
        <v/>
      </c>
      <c r="H386" s="4">
        <f>VLOOKUP($E386,'YARN CODES'!$A$2:$E1000,4,0)</f>
        <v/>
      </c>
      <c r="I386" s="4">
        <f>VLOOKUP($E386,'YARN CODES'!$A$2:$E1000,5,0)</f>
        <v/>
      </c>
      <c r="K386" s="11" t="n">
        <v>0</v>
      </c>
    </row>
    <row r="387" ht="16.2" customHeight="1" s="87">
      <c r="A387" s="2" t="n">
        <v>44496</v>
      </c>
      <c r="B387" s="2" t="n"/>
      <c r="C387" s="88">
        <f>IFERROR(IF(E387="","","ST"&amp;LEFT(E387,2)&amp;COUNTIF(E$2:E387,"&lt;&gt;")),"")</f>
        <v/>
      </c>
      <c r="D387" s="11" t="inlineStr">
        <is>
          <t>WARP STOCK</t>
        </is>
      </c>
      <c r="E387" s="9" t="inlineStr">
        <is>
          <t>WA11</t>
        </is>
      </c>
      <c r="F387" s="4">
        <f>VLOOKUP($E387,'YARN CODES'!$A$2:$E1000,2,0)</f>
        <v/>
      </c>
      <c r="G387" s="4">
        <f>VLOOKUP($E387,'YARN CODES'!$A$2:$E1000,3,0)</f>
        <v/>
      </c>
      <c r="H387" s="4">
        <f>VLOOKUP($E387,'YARN CODES'!$A$2:$E1000,4,0)</f>
        <v/>
      </c>
      <c r="I387" s="4">
        <f>VLOOKUP($E387,'YARN CODES'!$A$2:$E1000,5,0)</f>
        <v/>
      </c>
      <c r="K387" s="11" t="n">
        <v>0</v>
      </c>
    </row>
    <row r="388" ht="16.2" customHeight="1" s="87">
      <c r="A388" s="2" t="n">
        <v>44496</v>
      </c>
      <c r="B388" s="2" t="n"/>
      <c r="C388" s="88">
        <f>IFERROR(IF(E388="","","ST"&amp;LEFT(E388,2)&amp;COUNTIF(E$2:E388,"&lt;&gt;")),"")</f>
        <v/>
      </c>
      <c r="D388" s="11" t="inlineStr">
        <is>
          <t>WARP STOCK</t>
        </is>
      </c>
      <c r="E388" s="9" t="inlineStr">
        <is>
          <t>WA12</t>
        </is>
      </c>
      <c r="F388" s="4">
        <f>VLOOKUP($E388,'YARN CODES'!$A$2:$E1000,2,0)</f>
        <v/>
      </c>
      <c r="G388" s="4">
        <f>VLOOKUP($E388,'YARN CODES'!$A$2:$E1000,3,0)</f>
        <v/>
      </c>
      <c r="H388" s="4">
        <f>VLOOKUP($E388,'YARN CODES'!$A$2:$E1000,4,0)</f>
        <v/>
      </c>
      <c r="I388" s="4">
        <f>VLOOKUP($E388,'YARN CODES'!$A$2:$E1000,5,0)</f>
        <v/>
      </c>
      <c r="K388" s="11" t="n">
        <v>0</v>
      </c>
    </row>
    <row r="389" ht="16.2" customHeight="1" s="87">
      <c r="A389" s="2" t="n">
        <v>44496</v>
      </c>
      <c r="B389" s="2" t="n"/>
      <c r="C389" s="88">
        <f>IFERROR(IF(E389="","","ST"&amp;LEFT(E389,2)&amp;COUNTIF(E$2:E389,"&lt;&gt;")),"")</f>
        <v/>
      </c>
      <c r="D389" s="11" t="inlineStr">
        <is>
          <t>WARP STOCK</t>
        </is>
      </c>
      <c r="E389" s="9" t="inlineStr">
        <is>
          <t>WA13</t>
        </is>
      </c>
      <c r="F389" s="4">
        <f>VLOOKUP($E389,'YARN CODES'!$A$2:$E1000,2,0)</f>
        <v/>
      </c>
      <c r="G389" s="4">
        <f>VLOOKUP($E389,'YARN CODES'!$A$2:$E1000,3,0)</f>
        <v/>
      </c>
      <c r="H389" s="4">
        <f>VLOOKUP($E389,'YARN CODES'!$A$2:$E1000,4,0)</f>
        <v/>
      </c>
      <c r="I389" s="4">
        <f>VLOOKUP($E389,'YARN CODES'!$A$2:$E1000,5,0)</f>
        <v/>
      </c>
      <c r="K389" s="11" t="n">
        <v>0</v>
      </c>
    </row>
    <row r="390" ht="16.2" customHeight="1" s="87">
      <c r="A390" s="2" t="n">
        <v>44496</v>
      </c>
      <c r="B390" s="2" t="n"/>
      <c r="C390" s="88">
        <f>IFERROR(IF(E390="","","ST"&amp;LEFT(E390,2)&amp;COUNTIF(E$2:E390,"&lt;&gt;")),"")</f>
        <v/>
      </c>
      <c r="D390" s="11" t="inlineStr">
        <is>
          <t>WARP STOCK</t>
        </is>
      </c>
      <c r="E390" s="9" t="inlineStr">
        <is>
          <t>WA14</t>
        </is>
      </c>
      <c r="F390" s="4">
        <f>VLOOKUP($E390,'YARN CODES'!$A$2:$E1000,2,0)</f>
        <v/>
      </c>
      <c r="G390" s="4">
        <f>VLOOKUP($E390,'YARN CODES'!$A$2:$E1000,3,0)</f>
        <v/>
      </c>
      <c r="H390" s="4">
        <f>VLOOKUP($E390,'YARN CODES'!$A$2:$E1000,4,0)</f>
        <v/>
      </c>
      <c r="I390" s="4">
        <f>VLOOKUP($E390,'YARN CODES'!$A$2:$E1000,5,0)</f>
        <v/>
      </c>
      <c r="K390" s="11" t="n">
        <v>0</v>
      </c>
    </row>
    <row r="391" ht="16.2" customHeight="1" s="87">
      <c r="A391" s="2" t="n">
        <v>44496</v>
      </c>
      <c r="B391" s="2" t="n"/>
      <c r="C391" s="88">
        <f>IFERROR(IF(E391="","","ST"&amp;LEFT(E391,2)&amp;COUNTIF(E$2:E391,"&lt;&gt;")),"")</f>
        <v/>
      </c>
      <c r="D391" s="11" t="inlineStr">
        <is>
          <t>WARP STOCK</t>
        </is>
      </c>
      <c r="E391" s="9" t="inlineStr">
        <is>
          <t>WA15</t>
        </is>
      </c>
      <c r="F391" s="4">
        <f>VLOOKUP($E391,'YARN CODES'!$A$2:$E1000,2,0)</f>
        <v/>
      </c>
      <c r="G391" s="4">
        <f>VLOOKUP($E391,'YARN CODES'!$A$2:$E1000,3,0)</f>
        <v/>
      </c>
      <c r="H391" s="4">
        <f>VLOOKUP($E391,'YARN CODES'!$A$2:$E1000,4,0)</f>
        <v/>
      </c>
      <c r="I391" s="4">
        <f>VLOOKUP($E391,'YARN CODES'!$A$2:$E1000,5,0)</f>
        <v/>
      </c>
      <c r="K391" s="11" t="n">
        <v>0</v>
      </c>
    </row>
    <row r="392" ht="16.2" customHeight="1" s="87">
      <c r="A392" s="2" t="n">
        <v>44496</v>
      </c>
      <c r="B392" s="2" t="n"/>
      <c r="C392" s="88">
        <f>IFERROR(IF(E392="","","ST"&amp;LEFT(E392,2)&amp;COUNTIF(E$2:E392,"&lt;&gt;")),"")</f>
        <v/>
      </c>
      <c r="D392" s="11" t="inlineStr">
        <is>
          <t>WARP STOCK</t>
        </is>
      </c>
      <c r="E392" s="9" t="inlineStr">
        <is>
          <t>WA16</t>
        </is>
      </c>
      <c r="F392" s="4">
        <f>VLOOKUP($E392,'YARN CODES'!$A$2:$E1000,2,0)</f>
        <v/>
      </c>
      <c r="G392" s="4">
        <f>VLOOKUP($E392,'YARN CODES'!$A$2:$E1000,3,0)</f>
        <v/>
      </c>
      <c r="H392" s="4">
        <f>VLOOKUP($E392,'YARN CODES'!$A$2:$E1000,4,0)</f>
        <v/>
      </c>
      <c r="I392" s="4">
        <f>VLOOKUP($E392,'YARN CODES'!$A$2:$E1000,5,0)</f>
        <v/>
      </c>
      <c r="K392" s="11" t="n">
        <v>0</v>
      </c>
    </row>
    <row r="393" ht="16.2" customHeight="1" s="87">
      <c r="A393" s="2" t="n">
        <v>44496</v>
      </c>
      <c r="B393" s="2" t="n"/>
      <c r="C393" s="88">
        <f>IFERROR(IF(E393="","","ST"&amp;LEFT(E393,2)&amp;COUNTIF(E$2:E393,"&lt;&gt;")),"")</f>
        <v/>
      </c>
      <c r="D393" s="11" t="inlineStr">
        <is>
          <t>WARP STOCK</t>
        </is>
      </c>
      <c r="E393" s="9" t="inlineStr">
        <is>
          <t>WA17</t>
        </is>
      </c>
      <c r="F393" s="4">
        <f>VLOOKUP($E393,'YARN CODES'!$A$2:$E1000,2,0)</f>
        <v/>
      </c>
      <c r="G393" s="4">
        <f>VLOOKUP($E393,'YARN CODES'!$A$2:$E1000,3,0)</f>
        <v/>
      </c>
      <c r="H393" s="4">
        <f>VLOOKUP($E393,'YARN CODES'!$A$2:$E1000,4,0)</f>
        <v/>
      </c>
      <c r="I393" s="4">
        <f>VLOOKUP($E393,'YARN CODES'!$A$2:$E1000,5,0)</f>
        <v/>
      </c>
      <c r="K393" s="11" t="n">
        <v>0</v>
      </c>
    </row>
    <row r="394" ht="16.2" customHeight="1" s="87">
      <c r="A394" s="2" t="n">
        <v>44496</v>
      </c>
      <c r="B394" s="2" t="n"/>
      <c r="C394" s="88">
        <f>IFERROR(IF(E394="","","ST"&amp;LEFT(E394,2)&amp;COUNTIF(E$2:E394,"&lt;&gt;")),"")</f>
        <v/>
      </c>
      <c r="D394" s="11" t="inlineStr">
        <is>
          <t>WARP STOCK</t>
        </is>
      </c>
      <c r="E394" s="9" t="inlineStr">
        <is>
          <t>WA18</t>
        </is>
      </c>
      <c r="F394" s="4">
        <f>VLOOKUP($E394,'YARN CODES'!$A$2:$E1000,2,0)</f>
        <v/>
      </c>
      <c r="G394" s="4">
        <f>VLOOKUP($E394,'YARN CODES'!$A$2:$E1000,3,0)</f>
        <v/>
      </c>
      <c r="H394" s="4">
        <f>VLOOKUP($E394,'YARN CODES'!$A$2:$E1000,4,0)</f>
        <v/>
      </c>
      <c r="I394" s="4">
        <f>VLOOKUP($E394,'YARN CODES'!$A$2:$E1000,5,0)</f>
        <v/>
      </c>
      <c r="K394" s="11" t="n">
        <v>93.036</v>
      </c>
    </row>
    <row r="395" ht="16.2" customHeight="1" s="87">
      <c r="A395" s="2" t="n">
        <v>44496</v>
      </c>
      <c r="B395" s="2" t="n"/>
      <c r="C395" s="88">
        <f>IFERROR(IF(E395="","","ST"&amp;LEFT(E395,2)&amp;COUNTIF(E$2:E395,"&lt;&gt;")),"")</f>
        <v/>
      </c>
      <c r="D395" s="11" t="inlineStr">
        <is>
          <t>WARP STOCK</t>
        </is>
      </c>
      <c r="E395" s="9" t="inlineStr">
        <is>
          <t>WA19</t>
        </is>
      </c>
      <c r="F395" s="4">
        <f>VLOOKUP($E395,'YARN CODES'!$A$2:$E1000,2,0)</f>
        <v/>
      </c>
      <c r="G395" s="4">
        <f>VLOOKUP($E395,'YARN CODES'!$A$2:$E1000,3,0)</f>
        <v/>
      </c>
      <c r="H395" s="4">
        <f>VLOOKUP($E395,'YARN CODES'!$A$2:$E1000,4,0)</f>
        <v/>
      </c>
      <c r="I395" s="4">
        <f>VLOOKUP($E395,'YARN CODES'!$A$2:$E1000,5,0)</f>
        <v/>
      </c>
      <c r="K395" s="11" t="n">
        <v>0</v>
      </c>
    </row>
    <row r="396" ht="16.2" customHeight="1" s="87">
      <c r="A396" s="2" t="n">
        <v>44496</v>
      </c>
      <c r="B396" s="2" t="n"/>
      <c r="C396" s="88">
        <f>IFERROR(IF(E396="","","ST"&amp;LEFT(E396,2)&amp;COUNTIF(E$2:E396,"&lt;&gt;")),"")</f>
        <v/>
      </c>
      <c r="D396" s="11" t="inlineStr">
        <is>
          <t>WARP STOCK</t>
        </is>
      </c>
      <c r="E396" s="9" t="inlineStr">
        <is>
          <t>WA20</t>
        </is>
      </c>
      <c r="F396" s="4">
        <f>VLOOKUP($E396,'YARN CODES'!$A$2:$E1000,2,0)</f>
        <v/>
      </c>
      <c r="G396" s="4">
        <f>VLOOKUP($E396,'YARN CODES'!$A$2:$E1000,3,0)</f>
        <v/>
      </c>
      <c r="H396" s="4">
        <f>VLOOKUP($E396,'YARN CODES'!$A$2:$E1000,4,0)</f>
        <v/>
      </c>
      <c r="I396" s="4">
        <f>VLOOKUP($E396,'YARN CODES'!$A$2:$E1000,5,0)</f>
        <v/>
      </c>
      <c r="K396" s="11" t="n">
        <v>0</v>
      </c>
    </row>
    <row r="397" ht="16.2" customHeight="1" s="87">
      <c r="A397" s="2" t="n">
        <v>44496</v>
      </c>
      <c r="B397" s="2" t="n"/>
      <c r="C397" s="88">
        <f>IFERROR(IF(E397="","","ST"&amp;LEFT(E397,2)&amp;COUNTIF(E$2:E397,"&lt;&gt;")),"")</f>
        <v/>
      </c>
      <c r="D397" s="11" t="inlineStr">
        <is>
          <t>WARP STOCK</t>
        </is>
      </c>
      <c r="E397" s="9" t="inlineStr">
        <is>
          <t>WA21</t>
        </is>
      </c>
      <c r="F397" s="4">
        <f>VLOOKUP($E397,'YARN CODES'!$A$2:$E1000,2,0)</f>
        <v/>
      </c>
      <c r="G397" s="4">
        <f>VLOOKUP($E397,'YARN CODES'!$A$2:$E1000,3,0)</f>
        <v/>
      </c>
      <c r="H397" s="4">
        <f>VLOOKUP($E397,'YARN CODES'!$A$2:$E1000,4,0)</f>
        <v/>
      </c>
      <c r="I397" s="4">
        <f>VLOOKUP($E397,'YARN CODES'!$A$2:$E1000,5,0)</f>
        <v/>
      </c>
      <c r="K397" s="11" t="n">
        <v>0</v>
      </c>
    </row>
    <row r="398" ht="16.2" customHeight="1" s="87">
      <c r="A398" s="2" t="n">
        <v>44496</v>
      </c>
      <c r="B398" s="2" t="n"/>
      <c r="C398" s="88">
        <f>IFERROR(IF(E398="","","ST"&amp;LEFT(E398,2)&amp;COUNTIF(E$2:E398,"&lt;&gt;")),"")</f>
        <v/>
      </c>
      <c r="D398" s="11" t="inlineStr">
        <is>
          <t>WARP STOCK</t>
        </is>
      </c>
      <c r="E398" s="9" t="inlineStr">
        <is>
          <t>WA22</t>
        </is>
      </c>
      <c r="F398" s="4">
        <f>VLOOKUP($E398,'YARN CODES'!$A$2:$E1000,2,0)</f>
        <v/>
      </c>
      <c r="G398" s="4">
        <f>VLOOKUP($E398,'YARN CODES'!$A$2:$E1000,3,0)</f>
        <v/>
      </c>
      <c r="H398" s="4">
        <f>VLOOKUP($E398,'YARN CODES'!$A$2:$E1000,4,0)</f>
        <v/>
      </c>
      <c r="I398" s="4">
        <f>VLOOKUP($E398,'YARN CODES'!$A$2:$E1000,5,0)</f>
        <v/>
      </c>
      <c r="K398" s="11" t="n">
        <v>0</v>
      </c>
    </row>
    <row r="399" ht="16.2" customHeight="1" s="87">
      <c r="A399" s="2" t="n">
        <v>44496</v>
      </c>
      <c r="B399" s="2" t="n"/>
      <c r="C399" s="88">
        <f>IFERROR(IF(E399="","","ST"&amp;LEFT(E399,2)&amp;COUNTIF(E$2:E399,"&lt;&gt;")),"")</f>
        <v/>
      </c>
      <c r="D399" s="11" t="inlineStr">
        <is>
          <t>WARP STOCK</t>
        </is>
      </c>
      <c r="E399" s="9" t="inlineStr">
        <is>
          <t>WA23</t>
        </is>
      </c>
      <c r="F399" s="4">
        <f>VLOOKUP($E399,'YARN CODES'!$A$2:$E1000,2,0)</f>
        <v/>
      </c>
      <c r="G399" s="4">
        <f>VLOOKUP($E399,'YARN CODES'!$A$2:$E1000,3,0)</f>
        <v/>
      </c>
      <c r="H399" s="4">
        <f>VLOOKUP($E399,'YARN CODES'!$A$2:$E1000,4,0)</f>
        <v/>
      </c>
      <c r="I399" s="4">
        <f>VLOOKUP($E399,'YARN CODES'!$A$2:$E1000,5,0)</f>
        <v/>
      </c>
      <c r="K399" s="11" t="n">
        <v>0</v>
      </c>
    </row>
    <row r="400" ht="16.2" customHeight="1" s="87">
      <c r="A400" s="2" t="n">
        <v>44496</v>
      </c>
      <c r="B400" s="2" t="n"/>
      <c r="C400" s="88">
        <f>IFERROR(IF(E400="","","ST"&amp;LEFT(E400,2)&amp;COUNTIF(E$2:E400,"&lt;&gt;")),"")</f>
        <v/>
      </c>
      <c r="D400" s="11" t="inlineStr">
        <is>
          <t>WARP STOCK</t>
        </is>
      </c>
      <c r="E400" s="9" t="inlineStr">
        <is>
          <t>WA24</t>
        </is>
      </c>
      <c r="F400" s="4">
        <f>VLOOKUP($E400,'YARN CODES'!$A$2:$E1000,2,0)</f>
        <v/>
      </c>
      <c r="G400" s="4">
        <f>VLOOKUP($E400,'YARN CODES'!$A$2:$E1000,3,0)</f>
        <v/>
      </c>
      <c r="H400" s="4">
        <f>VLOOKUP($E400,'YARN CODES'!$A$2:$E1000,4,0)</f>
        <v/>
      </c>
      <c r="I400" s="4">
        <f>VLOOKUP($E400,'YARN CODES'!$A$2:$E1000,5,0)</f>
        <v/>
      </c>
      <c r="K400" s="11" t="n">
        <v>0</v>
      </c>
    </row>
    <row r="401" ht="16.2" customHeight="1" s="87">
      <c r="A401" s="2" t="n">
        <v>44496</v>
      </c>
      <c r="B401" s="2" t="n"/>
      <c r="C401" s="88">
        <f>IFERROR(IF(E401="","","ST"&amp;LEFT(E401,2)&amp;COUNTIF(E$2:E401,"&lt;&gt;")),"")</f>
        <v/>
      </c>
      <c r="D401" s="11" t="inlineStr">
        <is>
          <t>WARP STOCK</t>
        </is>
      </c>
      <c r="E401" s="9" t="inlineStr">
        <is>
          <t>WA25</t>
        </is>
      </c>
      <c r="F401" s="4">
        <f>VLOOKUP($E401,'YARN CODES'!$A$2:$E1000,2,0)</f>
        <v/>
      </c>
      <c r="G401" s="4">
        <f>VLOOKUP($E401,'YARN CODES'!$A$2:$E1000,3,0)</f>
        <v/>
      </c>
      <c r="H401" s="4">
        <f>VLOOKUP($E401,'YARN CODES'!$A$2:$E1000,4,0)</f>
        <v/>
      </c>
      <c r="I401" s="4">
        <f>VLOOKUP($E401,'YARN CODES'!$A$2:$E1000,5,0)</f>
        <v/>
      </c>
      <c r="K401" s="11" t="n">
        <v>0</v>
      </c>
    </row>
    <row r="402" ht="16.2" customHeight="1" s="87">
      <c r="A402" s="2" t="n">
        <v>44496</v>
      </c>
      <c r="B402" s="2" t="n"/>
      <c r="C402" s="88">
        <f>IFERROR(IF(E402="","","ST"&amp;LEFT(E402,2)&amp;COUNTIF(E$2:E402,"&lt;&gt;")),"")</f>
        <v/>
      </c>
      <c r="D402" s="11" t="inlineStr">
        <is>
          <t>WARP STOCK</t>
        </is>
      </c>
      <c r="E402" s="9" t="inlineStr">
        <is>
          <t>WA26</t>
        </is>
      </c>
      <c r="F402" s="4">
        <f>VLOOKUP($E402,'YARN CODES'!$A$2:$E1000,2,0)</f>
        <v/>
      </c>
      <c r="G402" s="4">
        <f>VLOOKUP($E402,'YARN CODES'!$A$2:$E1000,3,0)</f>
        <v/>
      </c>
      <c r="H402" s="4">
        <f>VLOOKUP($E402,'YARN CODES'!$A$2:$E1000,4,0)</f>
        <v/>
      </c>
      <c r="I402" s="4">
        <f>VLOOKUP($E402,'YARN CODES'!$A$2:$E1000,5,0)</f>
        <v/>
      </c>
      <c r="K402" s="11" t="n">
        <v>0</v>
      </c>
    </row>
    <row r="403" ht="16.2" customHeight="1" s="87">
      <c r="A403" s="2" t="n">
        <v>44496</v>
      </c>
      <c r="B403" s="2" t="n"/>
      <c r="C403" s="88">
        <f>IFERROR(IF(E403="","","ST"&amp;LEFT(E403,2)&amp;COUNTIF(E$2:E403,"&lt;&gt;")),"")</f>
        <v/>
      </c>
      <c r="D403" s="11" t="inlineStr">
        <is>
          <t>WARP STOCK</t>
        </is>
      </c>
      <c r="E403" s="9" t="inlineStr">
        <is>
          <t>WA27</t>
        </is>
      </c>
      <c r="F403" s="4">
        <f>VLOOKUP($E403,'YARN CODES'!$A$2:$E1000,2,0)</f>
        <v/>
      </c>
      <c r="G403" s="4">
        <f>VLOOKUP($E403,'YARN CODES'!$A$2:$E1000,3,0)</f>
        <v/>
      </c>
      <c r="H403" s="4">
        <f>VLOOKUP($E403,'YARN CODES'!$A$2:$E1000,4,0)</f>
        <v/>
      </c>
      <c r="I403" s="4">
        <f>VLOOKUP($E403,'YARN CODES'!$A$2:$E1000,5,0)</f>
        <v/>
      </c>
      <c r="K403" s="11" t="n">
        <v>31.616</v>
      </c>
    </row>
    <row r="404" ht="16.2" customHeight="1" s="87">
      <c r="A404" s="2" t="n">
        <v>44496</v>
      </c>
      <c r="B404" s="2" t="n"/>
      <c r="C404" s="88">
        <f>IFERROR(IF(E404="","","ST"&amp;LEFT(E404,2)&amp;COUNTIF(E$2:E404,"&lt;&gt;")),"")</f>
        <v/>
      </c>
      <c r="D404" s="11" t="inlineStr">
        <is>
          <t>WARP STOCK</t>
        </is>
      </c>
      <c r="E404" s="9" t="inlineStr">
        <is>
          <t>WA28</t>
        </is>
      </c>
      <c r="F404" s="4">
        <f>VLOOKUP($E404,'YARN CODES'!$A$2:$E1000,2,0)</f>
        <v/>
      </c>
      <c r="G404" s="4">
        <f>VLOOKUP($E404,'YARN CODES'!$A$2:$E1000,3,0)</f>
        <v/>
      </c>
      <c r="H404" s="4">
        <f>VLOOKUP($E404,'YARN CODES'!$A$2:$E1000,4,0)</f>
        <v/>
      </c>
      <c r="I404" s="4">
        <f>VLOOKUP($E404,'YARN CODES'!$A$2:$E1000,5,0)</f>
        <v/>
      </c>
      <c r="K404" s="11" t="n">
        <v>0</v>
      </c>
    </row>
    <row r="405" ht="16.2" customHeight="1" s="87">
      <c r="A405" s="2" t="n">
        <v>44496</v>
      </c>
      <c r="B405" s="2" t="n"/>
      <c r="C405" s="88">
        <f>IFERROR(IF(E405="","","ST"&amp;LEFT(E405,2)&amp;COUNTIF(E$2:E405,"&lt;&gt;")),"")</f>
        <v/>
      </c>
      <c r="D405" s="11" t="inlineStr">
        <is>
          <t>WARP STOCK</t>
        </is>
      </c>
      <c r="E405" s="9" t="inlineStr">
        <is>
          <t>WA29</t>
        </is>
      </c>
      <c r="F405" s="4">
        <f>VLOOKUP($E405,'YARN CODES'!$A$2:$E1000,2,0)</f>
        <v/>
      </c>
      <c r="G405" s="4">
        <f>VLOOKUP($E405,'YARN CODES'!$A$2:$E1000,3,0)</f>
        <v/>
      </c>
      <c r="H405" s="4">
        <f>VLOOKUP($E405,'YARN CODES'!$A$2:$E1000,4,0)</f>
        <v/>
      </c>
      <c r="I405" s="4">
        <f>VLOOKUP($E405,'YARN CODES'!$A$2:$E1000,5,0)</f>
        <v/>
      </c>
      <c r="K405" s="11" t="n">
        <v>0</v>
      </c>
    </row>
    <row r="406" ht="16.2" customHeight="1" s="87">
      <c r="A406" s="2" t="n">
        <v>44496</v>
      </c>
      <c r="B406" s="2" t="n"/>
      <c r="C406" s="88">
        <f>IFERROR(IF(E406="","","ST"&amp;LEFT(E406,2)&amp;COUNTIF(E$2:E406,"&lt;&gt;")),"")</f>
        <v/>
      </c>
      <c r="D406" s="11" t="inlineStr">
        <is>
          <t>WARP STOCK</t>
        </is>
      </c>
      <c r="E406" s="9" t="inlineStr">
        <is>
          <t>WA30</t>
        </is>
      </c>
      <c r="F406" s="4">
        <f>VLOOKUP($E406,'YARN CODES'!$A$2:$E1000,2,0)</f>
        <v/>
      </c>
      <c r="G406" s="4">
        <f>VLOOKUP($E406,'YARN CODES'!$A$2:$E1000,3,0)</f>
        <v/>
      </c>
      <c r="H406" s="4">
        <f>VLOOKUP($E406,'YARN CODES'!$A$2:$E1000,4,0)</f>
        <v/>
      </c>
      <c r="I406" s="4">
        <f>VLOOKUP($E406,'YARN CODES'!$A$2:$E1000,5,0)</f>
        <v/>
      </c>
      <c r="K406" s="11" t="n">
        <v>0</v>
      </c>
    </row>
    <row r="407" ht="16.2" customHeight="1" s="87">
      <c r="A407" s="2" t="n">
        <v>44496</v>
      </c>
      <c r="B407" s="2" t="n"/>
      <c r="C407" s="88">
        <f>IFERROR(IF(E407="","","ST"&amp;LEFT(E407,2)&amp;COUNTIF(E$2:E407,"&lt;&gt;")),"")</f>
        <v/>
      </c>
      <c r="D407" s="11" t="inlineStr">
        <is>
          <t>WARP STOCK</t>
        </is>
      </c>
      <c r="E407" s="9" t="inlineStr">
        <is>
          <t>WA31</t>
        </is>
      </c>
      <c r="F407" s="4">
        <f>VLOOKUP($E407,'YARN CODES'!$A$2:$E1000,2,0)</f>
        <v/>
      </c>
      <c r="G407" s="4">
        <f>VLOOKUP($E407,'YARN CODES'!$A$2:$E1000,3,0)</f>
        <v/>
      </c>
      <c r="H407" s="4">
        <f>VLOOKUP($E407,'YARN CODES'!$A$2:$E1000,4,0)</f>
        <v/>
      </c>
      <c r="I407" s="4">
        <f>VLOOKUP($E407,'YARN CODES'!$A$2:$E1000,5,0)</f>
        <v/>
      </c>
      <c r="K407" s="11" t="n">
        <v>0</v>
      </c>
    </row>
    <row r="408" ht="16.2" customHeight="1" s="87">
      <c r="A408" s="2" t="n">
        <v>44496</v>
      </c>
      <c r="B408" s="2" t="n"/>
      <c r="C408" s="88">
        <f>IFERROR(IF(E408="","","ST"&amp;LEFT(E408,2)&amp;COUNTIF(E$2:E408,"&lt;&gt;")),"")</f>
        <v/>
      </c>
      <c r="D408" s="11" t="inlineStr">
        <is>
          <t>WARP STOCK</t>
        </is>
      </c>
      <c r="E408" s="9" t="inlineStr">
        <is>
          <t>WA32</t>
        </is>
      </c>
      <c r="F408" s="4">
        <f>VLOOKUP($E408,'YARN CODES'!$A$2:$E1000,2,0)</f>
        <v/>
      </c>
      <c r="G408" s="4">
        <f>VLOOKUP($E408,'YARN CODES'!$A$2:$E1000,3,0)</f>
        <v/>
      </c>
      <c r="H408" s="4">
        <f>VLOOKUP($E408,'YARN CODES'!$A$2:$E1000,4,0)</f>
        <v/>
      </c>
      <c r="I408" s="4">
        <f>VLOOKUP($E408,'YARN CODES'!$A$2:$E1000,5,0)</f>
        <v/>
      </c>
      <c r="K408" s="11" t="n">
        <v>0</v>
      </c>
    </row>
    <row r="409" ht="16.2" customHeight="1" s="87">
      <c r="A409" s="2" t="n">
        <v>44496</v>
      </c>
      <c r="B409" s="2" t="n"/>
      <c r="C409" s="88">
        <f>IFERROR(IF(E409="","","ST"&amp;LEFT(E409,2)&amp;COUNTIF(E$2:E409,"&lt;&gt;")),"")</f>
        <v/>
      </c>
      <c r="D409" s="11" t="inlineStr">
        <is>
          <t>WARP STOCK</t>
        </is>
      </c>
      <c r="E409" s="9" t="inlineStr">
        <is>
          <t>WA33</t>
        </is>
      </c>
      <c r="F409" s="4">
        <f>VLOOKUP($E409,'YARN CODES'!$A$2:$E1000,2,0)</f>
        <v/>
      </c>
      <c r="G409" s="4">
        <f>VLOOKUP($E409,'YARN CODES'!$A$2:$E1000,3,0)</f>
        <v/>
      </c>
      <c r="H409" s="4">
        <f>VLOOKUP($E409,'YARN CODES'!$A$2:$E1000,4,0)</f>
        <v/>
      </c>
      <c r="I409" s="4">
        <f>VLOOKUP($E409,'YARN CODES'!$A$2:$E1000,5,0)</f>
        <v/>
      </c>
      <c r="K409" s="11" t="n">
        <v>0</v>
      </c>
    </row>
    <row r="410" ht="16.2" customHeight="1" s="87">
      <c r="A410" s="2" t="n">
        <v>44496</v>
      </c>
      <c r="B410" s="2" t="n"/>
      <c r="C410" s="88">
        <f>IFERROR(IF(E410="","","ST"&amp;LEFT(E410,2)&amp;COUNTIF(E$2:E410,"&lt;&gt;")),"")</f>
        <v/>
      </c>
      <c r="D410" s="11" t="inlineStr">
        <is>
          <t>WARP STOCK</t>
        </is>
      </c>
      <c r="E410" s="9" t="inlineStr">
        <is>
          <t>WA34</t>
        </is>
      </c>
      <c r="F410" s="4">
        <f>VLOOKUP($E410,'YARN CODES'!$A$2:$E1000,2,0)</f>
        <v/>
      </c>
      <c r="G410" s="4">
        <f>VLOOKUP($E410,'YARN CODES'!$A$2:$E1000,3,0)</f>
        <v/>
      </c>
      <c r="H410" s="4">
        <f>VLOOKUP($E410,'YARN CODES'!$A$2:$E1000,4,0)</f>
        <v/>
      </c>
      <c r="I410" s="4">
        <f>VLOOKUP($E410,'YARN CODES'!$A$2:$E1000,5,0)</f>
        <v/>
      </c>
      <c r="K410" s="11" t="n">
        <v>0</v>
      </c>
    </row>
    <row r="411" ht="16.2" customHeight="1" s="87">
      <c r="A411" s="2" t="n">
        <v>44496</v>
      </c>
      <c r="B411" s="2" t="n"/>
      <c r="C411" s="88">
        <f>IFERROR(IF(E411="","","ST"&amp;LEFT(E411,2)&amp;COUNTIF(E$2:E411,"&lt;&gt;")),"")</f>
        <v/>
      </c>
      <c r="D411" s="11" t="inlineStr">
        <is>
          <t>WARP STOCK</t>
        </is>
      </c>
      <c r="E411" s="9" t="inlineStr">
        <is>
          <t>WA35</t>
        </is>
      </c>
      <c r="F411" s="4">
        <f>VLOOKUP($E411,'YARN CODES'!$A$2:$E1000,2,0)</f>
        <v/>
      </c>
      <c r="G411" s="4">
        <f>VLOOKUP($E411,'YARN CODES'!$A$2:$E1000,3,0)</f>
        <v/>
      </c>
      <c r="H411" s="4">
        <f>VLOOKUP($E411,'YARN CODES'!$A$2:$E1000,4,0)</f>
        <v/>
      </c>
      <c r="I411" s="4">
        <f>VLOOKUP($E411,'YARN CODES'!$A$2:$E1000,5,0)</f>
        <v/>
      </c>
      <c r="K411" s="11" t="n">
        <v>0</v>
      </c>
    </row>
    <row r="412" ht="16.2" customHeight="1" s="87">
      <c r="A412" s="2" t="n">
        <v>44496</v>
      </c>
      <c r="B412" s="2" t="n"/>
      <c r="C412" s="88">
        <f>IFERROR(IF(E412="","","ST"&amp;LEFT(E412,2)&amp;COUNTIF(E$2:E412,"&lt;&gt;")),"")</f>
        <v/>
      </c>
      <c r="D412" s="11" t="inlineStr">
        <is>
          <t>WARP STOCK</t>
        </is>
      </c>
      <c r="E412" s="9" t="inlineStr">
        <is>
          <t>WA36</t>
        </is>
      </c>
      <c r="F412" s="4">
        <f>VLOOKUP($E412,'YARN CODES'!$A$2:$E1000,2,0)</f>
        <v/>
      </c>
      <c r="G412" s="4">
        <f>VLOOKUP($E412,'YARN CODES'!$A$2:$E1000,3,0)</f>
        <v/>
      </c>
      <c r="H412" s="4">
        <f>VLOOKUP($E412,'YARN CODES'!$A$2:$E1000,4,0)</f>
        <v/>
      </c>
      <c r="I412" s="4">
        <f>VLOOKUP($E412,'YARN CODES'!$A$2:$E1000,5,0)</f>
        <v/>
      </c>
      <c r="K412" s="11" t="n">
        <v>0</v>
      </c>
    </row>
    <row r="413" ht="16.2" customHeight="1" s="87">
      <c r="A413" s="2" t="n">
        <v>44496</v>
      </c>
      <c r="B413" s="2" t="n"/>
      <c r="C413" s="88">
        <f>IFERROR(IF(E413="","","ST"&amp;LEFT(E413,2)&amp;COUNTIF(E$2:E413,"&lt;&gt;")),"")</f>
        <v/>
      </c>
      <c r="D413" s="11" t="inlineStr">
        <is>
          <t>WARP STOCK</t>
        </is>
      </c>
      <c r="E413" s="9" t="inlineStr">
        <is>
          <t>WA37</t>
        </is>
      </c>
      <c r="F413" s="4">
        <f>VLOOKUP($E413,'YARN CODES'!$A$2:$E1000,2,0)</f>
        <v/>
      </c>
      <c r="G413" s="4">
        <f>VLOOKUP($E413,'YARN CODES'!$A$2:$E1000,3,0)</f>
        <v/>
      </c>
      <c r="H413" s="4">
        <f>VLOOKUP($E413,'YARN CODES'!$A$2:$E1000,4,0)</f>
        <v/>
      </c>
      <c r="I413" s="4">
        <f>VLOOKUP($E413,'YARN CODES'!$A$2:$E1000,5,0)</f>
        <v/>
      </c>
      <c r="K413" s="11" t="n">
        <v>0</v>
      </c>
    </row>
    <row r="414" ht="16.2" customHeight="1" s="87">
      <c r="A414" s="2" t="n">
        <v>44496</v>
      </c>
      <c r="B414" s="2" t="n"/>
      <c r="C414" s="88">
        <f>IFERROR(IF(E414="","","ST"&amp;LEFT(E414,2)&amp;COUNTIF(E$2:E414,"&lt;&gt;")),"")</f>
        <v/>
      </c>
      <c r="D414" s="11" t="inlineStr">
        <is>
          <t>WARP STOCK</t>
        </is>
      </c>
      <c r="E414" s="9" t="inlineStr">
        <is>
          <t>WA38</t>
        </is>
      </c>
      <c r="F414" s="4">
        <f>VLOOKUP($E414,'YARN CODES'!$A$2:$E1000,2,0)</f>
        <v/>
      </c>
      <c r="G414" s="4">
        <f>VLOOKUP($E414,'YARN CODES'!$A$2:$E1000,3,0)</f>
        <v/>
      </c>
      <c r="H414" s="4">
        <f>VLOOKUP($E414,'YARN CODES'!$A$2:$E1000,4,0)</f>
        <v/>
      </c>
      <c r="I414" s="4">
        <f>VLOOKUP($E414,'YARN CODES'!$A$2:$E1000,5,0)</f>
        <v/>
      </c>
      <c r="K414" s="11" t="n">
        <v>0</v>
      </c>
    </row>
    <row r="415" ht="16.2" customHeight="1" s="87">
      <c r="A415" s="2" t="n">
        <v>44496</v>
      </c>
      <c r="B415" s="2" t="n"/>
      <c r="C415" s="88">
        <f>IFERROR(IF(E415="","","ST"&amp;LEFT(E415,2)&amp;COUNTIF(E$2:E415,"&lt;&gt;")),"")</f>
        <v/>
      </c>
      <c r="D415" s="11" t="inlineStr">
        <is>
          <t>WARP STOCK</t>
        </is>
      </c>
      <c r="E415" s="9" t="inlineStr">
        <is>
          <t>WA39</t>
        </is>
      </c>
      <c r="F415" s="4">
        <f>VLOOKUP($E415,'YARN CODES'!$A$2:$E1000,2,0)</f>
        <v/>
      </c>
      <c r="G415" s="4">
        <f>VLOOKUP($E415,'YARN CODES'!$A$2:$E1000,3,0)</f>
        <v/>
      </c>
      <c r="H415" s="4">
        <f>VLOOKUP($E415,'YARN CODES'!$A$2:$E1000,4,0)</f>
        <v/>
      </c>
      <c r="I415" s="4">
        <f>VLOOKUP($E415,'YARN CODES'!$A$2:$E1000,5,0)</f>
        <v/>
      </c>
      <c r="K415" s="11" t="n">
        <v>0</v>
      </c>
    </row>
    <row r="416" ht="16.2" customHeight="1" s="87">
      <c r="A416" s="2" t="n">
        <v>44496</v>
      </c>
      <c r="B416" s="2" t="n"/>
      <c r="C416" s="88">
        <f>IFERROR(IF(E416="","","ST"&amp;LEFT(E416,2)&amp;COUNTIF(E$2:E416,"&lt;&gt;")),"")</f>
        <v/>
      </c>
      <c r="D416" s="11" t="inlineStr">
        <is>
          <t>WARP STOCK</t>
        </is>
      </c>
      <c r="E416" s="9" t="inlineStr">
        <is>
          <t>WA40</t>
        </is>
      </c>
      <c r="F416" s="4">
        <f>VLOOKUP($E416,'YARN CODES'!$A$2:$E1000,2,0)</f>
        <v/>
      </c>
      <c r="G416" s="4">
        <f>VLOOKUP($E416,'YARN CODES'!$A$2:$E1000,3,0)</f>
        <v/>
      </c>
      <c r="H416" s="4">
        <f>VLOOKUP($E416,'YARN CODES'!$A$2:$E1000,4,0)</f>
        <v/>
      </c>
      <c r="I416" s="4">
        <f>VLOOKUP($E416,'YARN CODES'!$A$2:$E1000,5,0)</f>
        <v/>
      </c>
      <c r="K416" s="11" t="n">
        <v>0</v>
      </c>
    </row>
    <row r="417" ht="16.2" customHeight="1" s="87">
      <c r="A417" s="2" t="n">
        <v>44496</v>
      </c>
      <c r="B417" s="2" t="n"/>
      <c r="C417" s="88">
        <f>IFERROR(IF(E417="","","ST"&amp;LEFT(E417,2)&amp;COUNTIF(E$2:E417,"&lt;&gt;")),"")</f>
        <v/>
      </c>
      <c r="D417" s="11" t="inlineStr">
        <is>
          <t>WARP STOCK</t>
        </is>
      </c>
      <c r="E417" s="9" t="inlineStr">
        <is>
          <t>WA41</t>
        </is>
      </c>
      <c r="F417" s="4">
        <f>VLOOKUP($E417,'YARN CODES'!$A$2:$E1000,2,0)</f>
        <v/>
      </c>
      <c r="G417" s="4">
        <f>VLOOKUP($E417,'YARN CODES'!$A$2:$E1000,3,0)</f>
        <v/>
      </c>
      <c r="H417" s="4">
        <f>VLOOKUP($E417,'YARN CODES'!$A$2:$E1000,4,0)</f>
        <v/>
      </c>
      <c r="I417" s="4">
        <f>VLOOKUP($E417,'YARN CODES'!$A$2:$E1000,5,0)</f>
        <v/>
      </c>
      <c r="K417" s="11" t="n">
        <v>0</v>
      </c>
    </row>
    <row r="418" ht="16.2" customHeight="1" s="87">
      <c r="A418" s="2" t="n">
        <v>44496</v>
      </c>
      <c r="B418" s="2" t="n"/>
      <c r="C418" s="88">
        <f>IFERROR(IF(E418="","","ST"&amp;LEFT(E418,2)&amp;COUNTIF(E$2:E418,"&lt;&gt;")),"")</f>
        <v/>
      </c>
      <c r="D418" s="11" t="inlineStr">
        <is>
          <t>WARP STOCK</t>
        </is>
      </c>
      <c r="E418" s="9" t="inlineStr">
        <is>
          <t>WA42</t>
        </is>
      </c>
      <c r="F418" s="4">
        <f>VLOOKUP($E418,'YARN CODES'!$A$2:$E1000,2,0)</f>
        <v/>
      </c>
      <c r="G418" s="4">
        <f>VLOOKUP($E418,'YARN CODES'!$A$2:$E1000,3,0)</f>
        <v/>
      </c>
      <c r="H418" s="4">
        <f>VLOOKUP($E418,'YARN CODES'!$A$2:$E1000,4,0)</f>
        <v/>
      </c>
      <c r="I418" s="4">
        <f>VLOOKUP($E418,'YARN CODES'!$A$2:$E1000,5,0)</f>
        <v/>
      </c>
      <c r="K418" s="11" t="n">
        <v>0</v>
      </c>
    </row>
    <row r="419" ht="16.2" customHeight="1" s="87">
      <c r="A419" s="2" t="n">
        <v>44496</v>
      </c>
      <c r="B419" s="2" t="n"/>
      <c r="C419" s="88">
        <f>IFERROR(IF(E419="","","ST"&amp;LEFT(E419,2)&amp;COUNTIF(E$2:E419,"&lt;&gt;")),"")</f>
        <v/>
      </c>
      <c r="D419" s="11" t="inlineStr">
        <is>
          <t>WARP STOCK</t>
        </is>
      </c>
      <c r="E419" s="9" t="inlineStr">
        <is>
          <t>WA43</t>
        </is>
      </c>
      <c r="F419" s="4">
        <f>VLOOKUP($E419,'YARN CODES'!$A$2:$E1000,2,0)</f>
        <v/>
      </c>
      <c r="G419" s="4">
        <f>VLOOKUP($E419,'YARN CODES'!$A$2:$E1000,3,0)</f>
        <v/>
      </c>
      <c r="H419" s="4">
        <f>VLOOKUP($E419,'YARN CODES'!$A$2:$E1000,4,0)</f>
        <v/>
      </c>
      <c r="I419" s="4">
        <f>VLOOKUP($E419,'YARN CODES'!$A$2:$E1000,5,0)</f>
        <v/>
      </c>
      <c r="K419" s="11" t="n">
        <v>0</v>
      </c>
    </row>
    <row r="420" ht="16.2" customHeight="1" s="87">
      <c r="A420" s="2" t="n">
        <v>44496</v>
      </c>
      <c r="B420" s="2" t="n"/>
      <c r="C420" s="88">
        <f>IFERROR(IF(E420="","","ST"&amp;LEFT(E420,2)&amp;COUNTIF(E$2:E420,"&lt;&gt;")),"")</f>
        <v/>
      </c>
      <c r="D420" s="11" t="inlineStr">
        <is>
          <t>WARP STOCK</t>
        </is>
      </c>
      <c r="E420" s="9" t="inlineStr">
        <is>
          <t>WA44</t>
        </is>
      </c>
      <c r="F420" s="4">
        <f>VLOOKUP($E420,'YARN CODES'!$A$2:$E1000,2,0)</f>
        <v/>
      </c>
      <c r="G420" s="4">
        <f>VLOOKUP($E420,'YARN CODES'!$A$2:$E1000,3,0)</f>
        <v/>
      </c>
      <c r="H420" s="4">
        <f>VLOOKUP($E420,'YARN CODES'!$A$2:$E1000,4,0)</f>
        <v/>
      </c>
      <c r="I420" s="4">
        <f>VLOOKUP($E420,'YARN CODES'!$A$2:$E1000,5,0)</f>
        <v/>
      </c>
      <c r="K420" s="11" t="n">
        <v>0</v>
      </c>
    </row>
    <row r="421" ht="16.2" customHeight="1" s="87">
      <c r="A421" s="2" t="n">
        <v>44496</v>
      </c>
      <c r="B421" s="2" t="n"/>
      <c r="C421" s="88">
        <f>IFERROR(IF(E421="","","ST"&amp;LEFT(E421,2)&amp;COUNTIF(E$2:E421,"&lt;&gt;")),"")</f>
        <v/>
      </c>
      <c r="D421" s="11" t="inlineStr">
        <is>
          <t>WARP STOCK</t>
        </is>
      </c>
      <c r="E421" s="9" t="inlineStr">
        <is>
          <t>WA68</t>
        </is>
      </c>
      <c r="F421" s="4">
        <f>VLOOKUP($E421,'YARN CODES'!$A$2:$E1000,2,0)</f>
        <v/>
      </c>
      <c r="G421" s="4">
        <f>VLOOKUP($E421,'YARN CODES'!$A$2:$E1000,3,0)</f>
        <v/>
      </c>
      <c r="H421" s="4">
        <f>VLOOKUP($E421,'YARN CODES'!$A$2:$E1000,4,0)</f>
        <v/>
      </c>
      <c r="I421" s="4">
        <f>VLOOKUP($E421,'YARN CODES'!$A$2:$E1000,5,0)</f>
        <v/>
      </c>
      <c r="K421" s="11" t="n">
        <v>0</v>
      </c>
    </row>
    <row r="422" ht="16.2" customHeight="1" s="87">
      <c r="A422" s="2" t="n">
        <v>44496</v>
      </c>
      <c r="B422" s="2" t="n"/>
      <c r="C422" s="88">
        <f>IFERROR(IF(E422="","","ST"&amp;LEFT(E422,2)&amp;COUNTIF(E$2:E422,"&lt;&gt;")),"")</f>
        <v/>
      </c>
      <c r="D422" s="11" t="inlineStr">
        <is>
          <t>WARP STOCK</t>
        </is>
      </c>
      <c r="E422" s="9" t="inlineStr">
        <is>
          <t>WA69</t>
        </is>
      </c>
      <c r="F422" s="4">
        <f>VLOOKUP($E422,'YARN CODES'!$A$2:$E1000,2,0)</f>
        <v/>
      </c>
      <c r="G422" s="4">
        <f>VLOOKUP($E422,'YARN CODES'!$A$2:$E1000,3,0)</f>
        <v/>
      </c>
      <c r="H422" s="4">
        <f>VLOOKUP($E422,'YARN CODES'!$A$2:$E1000,4,0)</f>
        <v/>
      </c>
      <c r="I422" s="4">
        <f>VLOOKUP($E422,'YARN CODES'!$A$2:$E1000,5,0)</f>
        <v/>
      </c>
      <c r="K422" s="11" t="n">
        <v>60.29</v>
      </c>
    </row>
    <row r="423" ht="16.2" customHeight="1" s="87">
      <c r="A423" s="2" t="n">
        <v>44496</v>
      </c>
      <c r="B423" s="2" t="n"/>
      <c r="C423" s="88">
        <f>IFERROR(IF(E423="","","ST"&amp;LEFT(E423,2)&amp;COUNTIF(E$2:E423,"&lt;&gt;")),"")</f>
        <v/>
      </c>
      <c r="D423" s="11" t="inlineStr">
        <is>
          <t>WARP STOCK</t>
        </is>
      </c>
      <c r="E423" s="9" t="inlineStr">
        <is>
          <t>WA70</t>
        </is>
      </c>
      <c r="F423" s="4">
        <f>VLOOKUP($E423,'YARN CODES'!$A$2:$E1000,2,0)</f>
        <v/>
      </c>
      <c r="G423" s="4">
        <f>VLOOKUP($E423,'YARN CODES'!$A$2:$E1000,3,0)</f>
        <v/>
      </c>
      <c r="H423" s="4">
        <f>VLOOKUP($E423,'YARN CODES'!$A$2:$E1000,4,0)</f>
        <v/>
      </c>
      <c r="I423" s="4">
        <f>VLOOKUP($E423,'YARN CODES'!$A$2:$E1000,5,0)</f>
        <v/>
      </c>
      <c r="K423" s="11" t="n">
        <v>22.6</v>
      </c>
    </row>
    <row r="424" ht="16.2" customHeight="1" s="87">
      <c r="A424" s="2" t="n">
        <v>44496</v>
      </c>
      <c r="B424" s="2" t="n"/>
      <c r="C424" s="88">
        <f>IFERROR(IF(E424="","","ST"&amp;LEFT(E424,2)&amp;COUNTIF(E$2:E424,"&lt;&gt;")),"")</f>
        <v/>
      </c>
      <c r="D424" s="11" t="inlineStr">
        <is>
          <t>WARP STOCK</t>
        </is>
      </c>
      <c r="E424" s="9" t="inlineStr">
        <is>
          <t>WA71</t>
        </is>
      </c>
      <c r="F424" s="4">
        <f>VLOOKUP($E424,'YARN CODES'!$A$2:$E1000,2,0)</f>
        <v/>
      </c>
      <c r="G424" s="4">
        <f>VLOOKUP($E424,'YARN CODES'!$A$2:$E1000,3,0)</f>
        <v/>
      </c>
      <c r="H424" s="4">
        <f>VLOOKUP($E424,'YARN CODES'!$A$2:$E1000,4,0)</f>
        <v/>
      </c>
      <c r="I424" s="4">
        <f>VLOOKUP($E424,'YARN CODES'!$A$2:$E1000,5,0)</f>
        <v/>
      </c>
      <c r="K424" s="11" t="n">
        <v>0</v>
      </c>
    </row>
    <row r="425" ht="16.2" customHeight="1" s="87">
      <c r="A425" s="2" t="n">
        <v>44496</v>
      </c>
      <c r="B425" s="2" t="n"/>
      <c r="C425" s="88">
        <f>IFERROR(IF(E425="","","ST"&amp;LEFT(E425,2)&amp;COUNTIF(E$2:E425,"&lt;&gt;")),"")</f>
        <v/>
      </c>
      <c r="D425" s="11" t="inlineStr">
        <is>
          <t>WARP STOCK</t>
        </is>
      </c>
      <c r="E425" s="9" t="inlineStr">
        <is>
          <t>WA72</t>
        </is>
      </c>
      <c r="F425" s="4">
        <f>VLOOKUP($E425,'YARN CODES'!$A$2:$E1000,2,0)</f>
        <v/>
      </c>
      <c r="G425" s="4">
        <f>VLOOKUP($E425,'YARN CODES'!$A$2:$E1000,3,0)</f>
        <v/>
      </c>
      <c r="H425" s="4">
        <f>VLOOKUP($E425,'YARN CODES'!$A$2:$E1000,4,0)</f>
        <v/>
      </c>
      <c r="I425" s="4">
        <f>VLOOKUP($E425,'YARN CODES'!$A$2:$E1000,5,0)</f>
        <v/>
      </c>
      <c r="K425" s="11" t="n">
        <v>0</v>
      </c>
    </row>
    <row r="426" ht="16.2" customHeight="1" s="87">
      <c r="A426" s="2" t="n">
        <v>44496</v>
      </c>
      <c r="B426" s="2" t="n"/>
      <c r="C426" s="88">
        <f>IFERROR(IF(E426="","","ST"&amp;LEFT(E426,2)&amp;COUNTIF(E$2:E426,"&lt;&gt;")),"")</f>
        <v/>
      </c>
      <c r="D426" s="11" t="inlineStr">
        <is>
          <t>WARP STOCK</t>
        </is>
      </c>
      <c r="E426" s="9" t="inlineStr">
        <is>
          <t>WA73</t>
        </is>
      </c>
      <c r="F426" s="4">
        <f>VLOOKUP($E426,'YARN CODES'!$A$2:$E1000,2,0)</f>
        <v/>
      </c>
      <c r="G426" s="4">
        <f>VLOOKUP($E426,'YARN CODES'!$A$2:$E1000,3,0)</f>
        <v/>
      </c>
      <c r="H426" s="4">
        <f>VLOOKUP($E426,'YARN CODES'!$A$2:$E1000,4,0)</f>
        <v/>
      </c>
      <c r="I426" s="4">
        <f>VLOOKUP($E426,'YARN CODES'!$A$2:$E1000,5,0)</f>
        <v/>
      </c>
      <c r="K426" s="11" t="n">
        <v>0</v>
      </c>
    </row>
    <row r="427" ht="16.2" customHeight="1" s="87">
      <c r="A427" s="2" t="n">
        <v>44496</v>
      </c>
      <c r="B427" s="2" t="n"/>
      <c r="C427" s="88">
        <f>IFERROR(IF(E427="","","ST"&amp;LEFT(E427,2)&amp;COUNTIF(E$2:E427,"&lt;&gt;")),"")</f>
        <v/>
      </c>
      <c r="D427" s="11" t="inlineStr">
        <is>
          <t>WARP STOCK</t>
        </is>
      </c>
      <c r="E427" s="9" t="inlineStr">
        <is>
          <t>WA74</t>
        </is>
      </c>
      <c r="F427" s="4">
        <f>VLOOKUP($E427,'YARN CODES'!$A$2:$E1000,2,0)</f>
        <v/>
      </c>
      <c r="G427" s="4">
        <f>VLOOKUP($E427,'YARN CODES'!$A$2:$E1000,3,0)</f>
        <v/>
      </c>
      <c r="H427" s="4">
        <f>VLOOKUP($E427,'YARN CODES'!$A$2:$E1000,4,0)</f>
        <v/>
      </c>
      <c r="I427" s="4">
        <f>VLOOKUP($E427,'YARN CODES'!$A$2:$E1000,5,0)</f>
        <v/>
      </c>
      <c r="K427" s="11" t="n">
        <v>0</v>
      </c>
    </row>
    <row r="428" ht="16.2" customHeight="1" s="87">
      <c r="A428" s="2" t="n">
        <v>44496</v>
      </c>
      <c r="B428" s="2" t="n"/>
      <c r="C428" s="88">
        <f>IFERROR(IF(E428="","","ST"&amp;LEFT(E428,2)&amp;COUNTIF(E$2:E428,"&lt;&gt;")),"")</f>
        <v/>
      </c>
      <c r="D428" s="11" t="inlineStr">
        <is>
          <t>WARP STOCK</t>
        </is>
      </c>
      <c r="E428" s="9" t="inlineStr">
        <is>
          <t>WA75</t>
        </is>
      </c>
      <c r="F428" s="4">
        <f>VLOOKUP($E428,'YARN CODES'!$A$2:$E1000,2,0)</f>
        <v/>
      </c>
      <c r="G428" s="4">
        <f>VLOOKUP($E428,'YARN CODES'!$A$2:$E1000,3,0)</f>
        <v/>
      </c>
      <c r="H428" s="4">
        <f>VLOOKUP($E428,'YARN CODES'!$A$2:$E1000,4,0)</f>
        <v/>
      </c>
      <c r="I428" s="4">
        <f>VLOOKUP($E428,'YARN CODES'!$A$2:$E1000,5,0)</f>
        <v/>
      </c>
      <c r="K428" s="11" t="n">
        <v>0</v>
      </c>
    </row>
    <row r="429" ht="16.2" customHeight="1" s="87">
      <c r="A429" s="2" t="n">
        <v>44496</v>
      </c>
      <c r="B429" s="2" t="n"/>
      <c r="C429" s="88">
        <f>IFERROR(IF(E429="","","ST"&amp;LEFT(E429,2)&amp;COUNTIF(E$2:E429,"&lt;&gt;")),"")</f>
        <v/>
      </c>
      <c r="D429" s="11" t="inlineStr">
        <is>
          <t>WARP STOCK</t>
        </is>
      </c>
      <c r="E429" s="9" t="inlineStr">
        <is>
          <t>WA76</t>
        </is>
      </c>
      <c r="F429" s="4">
        <f>VLOOKUP($E429,'YARN CODES'!$A$2:$E1000,2,0)</f>
        <v/>
      </c>
      <c r="G429" s="4">
        <f>VLOOKUP($E429,'YARN CODES'!$A$2:$E1000,3,0)</f>
        <v/>
      </c>
      <c r="H429" s="4">
        <f>VLOOKUP($E429,'YARN CODES'!$A$2:$E1000,4,0)</f>
        <v/>
      </c>
      <c r="I429" s="4">
        <f>VLOOKUP($E429,'YARN CODES'!$A$2:$E1000,5,0)</f>
        <v/>
      </c>
      <c r="K429" s="11" t="n">
        <v>0</v>
      </c>
    </row>
    <row r="430" ht="16.2" customHeight="1" s="87">
      <c r="A430" s="2" t="n">
        <v>44496</v>
      </c>
      <c r="B430" s="2" t="n"/>
      <c r="C430" s="88">
        <f>IFERROR(IF(E430="","","ST"&amp;LEFT(E430,2)&amp;COUNTIF(E$2:E430,"&lt;&gt;")),"")</f>
        <v/>
      </c>
      <c r="D430" s="11" t="inlineStr">
        <is>
          <t>WARP STOCK</t>
        </is>
      </c>
      <c r="E430" s="9" t="inlineStr">
        <is>
          <t>WA77</t>
        </is>
      </c>
      <c r="F430" s="4">
        <f>VLOOKUP($E430,'YARN CODES'!$A$2:$E1000,2,0)</f>
        <v/>
      </c>
      <c r="G430" s="4">
        <f>VLOOKUP($E430,'YARN CODES'!$A$2:$E1000,3,0)</f>
        <v/>
      </c>
      <c r="H430" s="4">
        <f>VLOOKUP($E430,'YARN CODES'!$A$2:$E1000,4,0)</f>
        <v/>
      </c>
      <c r="I430" s="4">
        <f>VLOOKUP($E430,'YARN CODES'!$A$2:$E1000,5,0)</f>
        <v/>
      </c>
      <c r="K430" s="11" t="n">
        <v>0</v>
      </c>
    </row>
    <row r="431" ht="16.2" customHeight="1" s="87">
      <c r="A431" s="2" t="n">
        <v>44496</v>
      </c>
      <c r="B431" s="2" t="n"/>
      <c r="C431" s="88">
        <f>IFERROR(IF(E431="","","ST"&amp;LEFT(E431,2)&amp;COUNTIF(E$2:E431,"&lt;&gt;")),"")</f>
        <v/>
      </c>
      <c r="D431" s="11" t="inlineStr">
        <is>
          <t>WARP STOCK</t>
        </is>
      </c>
      <c r="E431" s="9" t="inlineStr">
        <is>
          <t>WA78</t>
        </is>
      </c>
      <c r="F431" s="4">
        <f>VLOOKUP($E431,'YARN CODES'!$A$2:$E1000,2,0)</f>
        <v/>
      </c>
      <c r="G431" s="4">
        <f>VLOOKUP($E431,'YARN CODES'!$A$2:$E1000,3,0)</f>
        <v/>
      </c>
      <c r="H431" s="4">
        <f>VLOOKUP($E431,'YARN CODES'!$A$2:$E1000,4,0)</f>
        <v/>
      </c>
      <c r="I431" s="4">
        <f>VLOOKUP($E431,'YARN CODES'!$A$2:$E1000,5,0)</f>
        <v/>
      </c>
      <c r="K431" s="11" t="n">
        <v>0</v>
      </c>
    </row>
    <row r="432" ht="16.2" customHeight="1" s="87">
      <c r="A432" s="2" t="n">
        <v>44496</v>
      </c>
      <c r="B432" s="2" t="n"/>
      <c r="C432" s="88">
        <f>IFERROR(IF(E432="","","ST"&amp;LEFT(E432,2)&amp;COUNTIF(E$2:E432,"&lt;&gt;")),"")</f>
        <v/>
      </c>
      <c r="D432" s="11" t="inlineStr">
        <is>
          <t>WARP STOCK</t>
        </is>
      </c>
      <c r="E432" s="9" t="inlineStr">
        <is>
          <t>WA79</t>
        </is>
      </c>
      <c r="F432" s="4">
        <f>VLOOKUP($E432,'YARN CODES'!$A$2:$E1000,2,0)</f>
        <v/>
      </c>
      <c r="G432" s="4">
        <f>VLOOKUP($E432,'YARN CODES'!$A$2:$E1000,3,0)</f>
        <v/>
      </c>
      <c r="H432" s="4">
        <f>VLOOKUP($E432,'YARN CODES'!$A$2:$E1000,4,0)</f>
        <v/>
      </c>
      <c r="I432" s="4">
        <f>VLOOKUP($E432,'YARN CODES'!$A$2:$E1000,5,0)</f>
        <v/>
      </c>
      <c r="K432" s="11" t="n">
        <v>0</v>
      </c>
    </row>
    <row r="433" ht="16.2" customHeight="1" s="87">
      <c r="A433" s="2" t="n">
        <v>44496</v>
      </c>
      <c r="B433" s="2" t="n"/>
      <c r="C433" s="88">
        <f>IFERROR(IF(E433="","","ST"&amp;LEFT(E433,2)&amp;COUNTIF(E$2:E433,"&lt;&gt;")),"")</f>
        <v/>
      </c>
      <c r="D433" s="11" t="inlineStr">
        <is>
          <t>WARP STOCK</t>
        </is>
      </c>
      <c r="E433" s="9" t="inlineStr">
        <is>
          <t>WA80</t>
        </is>
      </c>
      <c r="F433" s="4">
        <f>VLOOKUP($E433,'YARN CODES'!$A$2:$E1000,2,0)</f>
        <v/>
      </c>
      <c r="G433" s="4">
        <f>VLOOKUP($E433,'YARN CODES'!$A$2:$E1000,3,0)</f>
        <v/>
      </c>
      <c r="H433" s="4">
        <f>VLOOKUP($E433,'YARN CODES'!$A$2:$E1000,4,0)</f>
        <v/>
      </c>
      <c r="I433" s="4">
        <f>VLOOKUP($E433,'YARN CODES'!$A$2:$E1000,5,0)</f>
        <v/>
      </c>
      <c r="K433" s="11" t="n">
        <v>9.199999999999999</v>
      </c>
    </row>
    <row r="434" ht="16.2" customHeight="1" s="87">
      <c r="A434" s="2" t="n">
        <v>44496</v>
      </c>
      <c r="B434" s="2" t="n"/>
      <c r="C434" s="88">
        <f>IFERROR(IF(E434="","","ST"&amp;LEFT(E434,2)&amp;COUNTIF(E$2:E434,"&lt;&gt;")),"")</f>
        <v/>
      </c>
      <c r="D434" s="11" t="inlineStr">
        <is>
          <t>WARP STOCK</t>
        </is>
      </c>
      <c r="E434" s="9" t="inlineStr">
        <is>
          <t>WA81</t>
        </is>
      </c>
      <c r="F434" s="4">
        <f>VLOOKUP($E434,'YARN CODES'!$A$2:$E1000,2,0)</f>
        <v/>
      </c>
      <c r="G434" s="4">
        <f>VLOOKUP($E434,'YARN CODES'!$A$2:$E1000,3,0)</f>
        <v/>
      </c>
      <c r="H434" s="4">
        <f>VLOOKUP($E434,'YARN CODES'!$A$2:$E1000,4,0)</f>
        <v/>
      </c>
      <c r="I434" s="4">
        <f>VLOOKUP($E434,'YARN CODES'!$A$2:$E1000,5,0)</f>
        <v/>
      </c>
      <c r="K434" s="11" t="n">
        <v>42</v>
      </c>
    </row>
    <row r="435" ht="16.2" customHeight="1" s="87">
      <c r="A435" s="2" t="n">
        <v>44496</v>
      </c>
      <c r="B435" s="2" t="n"/>
      <c r="C435" s="88">
        <f>IFERROR(IF(E435="","","ST"&amp;LEFT(E435,2)&amp;COUNTIF(E$2:E435,"&lt;&gt;")),"")</f>
        <v/>
      </c>
      <c r="D435" s="11" t="inlineStr">
        <is>
          <t>WARP STOCK</t>
        </is>
      </c>
      <c r="E435" s="9" t="inlineStr">
        <is>
          <t>WA82</t>
        </is>
      </c>
      <c r="F435" s="4">
        <f>VLOOKUP($E435,'YARN CODES'!$A$2:$E1000,2,0)</f>
        <v/>
      </c>
      <c r="G435" s="4">
        <f>VLOOKUP($E435,'YARN CODES'!$A$2:$E1000,3,0)</f>
        <v/>
      </c>
      <c r="H435" s="4">
        <f>VLOOKUP($E435,'YARN CODES'!$A$2:$E1000,4,0)</f>
        <v/>
      </c>
      <c r="I435" s="4">
        <f>VLOOKUP($E435,'YARN CODES'!$A$2:$E1000,5,0)</f>
        <v/>
      </c>
      <c r="K435" s="11" t="n">
        <v>7.4</v>
      </c>
    </row>
    <row r="436" ht="16.2" customHeight="1" s="87">
      <c r="A436" s="2" t="n">
        <v>44496</v>
      </c>
      <c r="B436" s="2" t="n"/>
      <c r="C436" s="88">
        <f>IFERROR(IF(E436="","","ST"&amp;LEFT(E436,2)&amp;COUNTIF(E$2:E436,"&lt;&gt;")),"")</f>
        <v/>
      </c>
      <c r="D436" s="11" t="inlineStr">
        <is>
          <t>WARP STOCK</t>
        </is>
      </c>
      <c r="E436" s="9" t="inlineStr">
        <is>
          <t>WA83</t>
        </is>
      </c>
      <c r="F436" s="4">
        <f>VLOOKUP($E436,'YARN CODES'!$A$2:$E1000,2,0)</f>
        <v/>
      </c>
      <c r="G436" s="4">
        <f>VLOOKUP($E436,'YARN CODES'!$A$2:$E1000,3,0)</f>
        <v/>
      </c>
      <c r="H436" s="4">
        <f>VLOOKUP($E436,'YARN CODES'!$A$2:$E1000,4,0)</f>
        <v/>
      </c>
      <c r="I436" s="4">
        <f>VLOOKUP($E436,'YARN CODES'!$A$2:$E1000,5,0)</f>
        <v/>
      </c>
      <c r="K436" s="11" t="n">
        <v>61.8</v>
      </c>
    </row>
    <row r="437" ht="16.2" customHeight="1" s="87">
      <c r="A437" s="2" t="n">
        <v>44496</v>
      </c>
      <c r="B437" s="2" t="n"/>
      <c r="C437" s="88">
        <f>IFERROR(IF(E437="","","ST"&amp;LEFT(E437,2)&amp;COUNTIF(E$2:E437,"&lt;&gt;")),"")</f>
        <v/>
      </c>
      <c r="D437" s="11" t="inlineStr">
        <is>
          <t>WARP STOCK</t>
        </is>
      </c>
      <c r="E437" s="9" t="inlineStr">
        <is>
          <t>WA84</t>
        </is>
      </c>
      <c r="F437" s="4">
        <f>VLOOKUP($E437,'YARN CODES'!$A$2:$E1000,2,0)</f>
        <v/>
      </c>
      <c r="G437" s="4">
        <f>VLOOKUP($E437,'YARN CODES'!$A$2:$E1000,3,0)</f>
        <v/>
      </c>
      <c r="H437" s="4">
        <f>VLOOKUP($E437,'YARN CODES'!$A$2:$E1000,4,0)</f>
        <v/>
      </c>
      <c r="I437" s="4">
        <f>VLOOKUP($E437,'YARN CODES'!$A$2:$E1000,5,0)</f>
        <v/>
      </c>
      <c r="K437" s="11" t="n">
        <v>0</v>
      </c>
    </row>
    <row r="438" ht="16.2" customHeight="1" s="87">
      <c r="A438" s="2" t="n">
        <v>44496</v>
      </c>
      <c r="B438" s="2" t="n"/>
      <c r="C438" s="88">
        <f>IFERROR(IF(E438="","","ST"&amp;LEFT(E438,2)&amp;COUNTIF(E$2:E438,"&lt;&gt;")),"")</f>
        <v/>
      </c>
      <c r="D438" s="11" t="inlineStr">
        <is>
          <t>WARP STOCK</t>
        </is>
      </c>
      <c r="E438" s="9" t="inlineStr">
        <is>
          <t>WA85</t>
        </is>
      </c>
      <c r="F438" s="4">
        <f>VLOOKUP($E438,'YARN CODES'!$A$2:$E1000,2,0)</f>
        <v/>
      </c>
      <c r="G438" s="4">
        <f>VLOOKUP($E438,'YARN CODES'!$A$2:$E1000,3,0)</f>
        <v/>
      </c>
      <c r="H438" s="4">
        <f>VLOOKUP($E438,'YARN CODES'!$A$2:$E1000,4,0)</f>
        <v/>
      </c>
      <c r="I438" s="4">
        <f>VLOOKUP($E438,'YARN CODES'!$A$2:$E1000,5,0)</f>
        <v/>
      </c>
      <c r="K438" s="11" t="n">
        <v>0</v>
      </c>
    </row>
    <row r="439" ht="16.2" customHeight="1" s="87">
      <c r="A439" s="2" t="n">
        <v>44496</v>
      </c>
      <c r="B439" s="2" t="n"/>
      <c r="C439" s="88">
        <f>IFERROR(IF(E439="","","ST"&amp;LEFT(E439,2)&amp;COUNTIF(E$2:E439,"&lt;&gt;")),"")</f>
        <v/>
      </c>
      <c r="D439" s="11" t="inlineStr">
        <is>
          <t>WARP STOCK</t>
        </is>
      </c>
      <c r="E439" s="9" t="inlineStr">
        <is>
          <t>WA86</t>
        </is>
      </c>
      <c r="F439" s="4">
        <f>VLOOKUP($E439,'YARN CODES'!$A$2:$E1000,2,0)</f>
        <v/>
      </c>
      <c r="G439" s="4">
        <f>VLOOKUP($E439,'YARN CODES'!$A$2:$E1000,3,0)</f>
        <v/>
      </c>
      <c r="H439" s="4">
        <f>VLOOKUP($E439,'YARN CODES'!$A$2:$E1000,4,0)</f>
        <v/>
      </c>
      <c r="I439" s="4">
        <f>VLOOKUP($E439,'YARN CODES'!$A$2:$E1000,5,0)</f>
        <v/>
      </c>
      <c r="K439" s="11" t="n">
        <v>0</v>
      </c>
    </row>
    <row r="440" ht="16.2" customHeight="1" s="87">
      <c r="A440" s="2" t="n">
        <v>44496</v>
      </c>
      <c r="B440" s="2" t="n"/>
      <c r="C440" s="88">
        <f>IFERROR(IF(E440="","","ST"&amp;LEFT(E440,2)&amp;COUNTIF(E$2:E440,"&lt;&gt;")),"")</f>
        <v/>
      </c>
      <c r="D440" s="11" t="inlineStr">
        <is>
          <t>WARP STOCK</t>
        </is>
      </c>
      <c r="E440" s="9" t="inlineStr">
        <is>
          <t>WA87</t>
        </is>
      </c>
      <c r="F440" s="4">
        <f>VLOOKUP($E440,'YARN CODES'!$A$2:$E1000,2,0)</f>
        <v/>
      </c>
      <c r="G440" s="4">
        <f>VLOOKUP($E440,'YARN CODES'!$A$2:$E1000,3,0)</f>
        <v/>
      </c>
      <c r="H440" s="4">
        <f>VLOOKUP($E440,'YARN CODES'!$A$2:$E1000,4,0)</f>
        <v/>
      </c>
      <c r="I440" s="4">
        <f>VLOOKUP($E440,'YARN CODES'!$A$2:$E1000,5,0)</f>
        <v/>
      </c>
      <c r="K440" s="11" t="n">
        <v>0</v>
      </c>
    </row>
    <row r="441" ht="16.2" customHeight="1" s="87">
      <c r="A441" s="2" t="n">
        <v>44496</v>
      </c>
      <c r="B441" s="2" t="n"/>
      <c r="C441" s="88">
        <f>IFERROR(IF(E441="","","ST"&amp;LEFT(E441,2)&amp;COUNTIF(E$2:E441,"&lt;&gt;")),"")</f>
        <v/>
      </c>
      <c r="D441" s="11" t="inlineStr">
        <is>
          <t>WARP STOCK</t>
        </is>
      </c>
      <c r="E441" s="9" t="inlineStr">
        <is>
          <t>WA87</t>
        </is>
      </c>
      <c r="F441" s="4">
        <f>VLOOKUP($E441,'YARN CODES'!$A$2:$E1000,2,0)</f>
        <v/>
      </c>
      <c r="G441" s="4">
        <f>VLOOKUP($E441,'YARN CODES'!$A$2:$E1000,3,0)</f>
        <v/>
      </c>
      <c r="H441" s="4">
        <f>VLOOKUP($E441,'YARN CODES'!$A$2:$E1000,4,0)</f>
        <v/>
      </c>
      <c r="I441" s="4">
        <f>VLOOKUP($E441,'YARN CODES'!$A$2:$E1000,5,0)</f>
        <v/>
      </c>
      <c r="K441" s="11" t="n">
        <v>0</v>
      </c>
    </row>
    <row r="442" ht="16.2" customHeight="1" s="87">
      <c r="A442" s="2" t="n">
        <v>44496</v>
      </c>
      <c r="B442" s="2" t="n"/>
      <c r="C442" s="88">
        <f>IFERROR(IF(E442="","","ST"&amp;LEFT(E442,2)&amp;COUNTIF(E$2:E442,"&lt;&gt;")),"")</f>
        <v/>
      </c>
      <c r="D442" s="11" t="inlineStr">
        <is>
          <t>WARP STOCK</t>
        </is>
      </c>
      <c r="E442" s="9" t="inlineStr">
        <is>
          <t>WA89</t>
        </is>
      </c>
      <c r="F442" s="4">
        <f>VLOOKUP($E442,'YARN CODES'!$A$2:$E1000,2,0)</f>
        <v/>
      </c>
      <c r="G442" s="4">
        <f>VLOOKUP($E442,'YARN CODES'!$A$2:$E1000,3,0)</f>
        <v/>
      </c>
      <c r="H442" s="4">
        <f>VLOOKUP($E442,'YARN CODES'!$A$2:$E1000,4,0)</f>
        <v/>
      </c>
      <c r="I442" s="4">
        <f>VLOOKUP($E442,'YARN CODES'!$A$2:$E1000,5,0)</f>
        <v/>
      </c>
      <c r="K442" s="11" t="n">
        <v>0</v>
      </c>
    </row>
    <row r="443" ht="16.2" customHeight="1" s="87">
      <c r="A443" s="2" t="n">
        <v>44496</v>
      </c>
      <c r="B443" s="2" t="n"/>
      <c r="C443" s="88">
        <f>IFERROR(IF(E443="","","ST"&amp;LEFT(E443,2)&amp;COUNTIF(E$2:E443,"&lt;&gt;")),"")</f>
        <v/>
      </c>
      <c r="D443" s="11" t="inlineStr">
        <is>
          <t>WARP STOCK</t>
        </is>
      </c>
      <c r="E443" s="9" t="inlineStr">
        <is>
          <t>WA90</t>
        </is>
      </c>
      <c r="F443" s="4">
        <f>VLOOKUP($E443,'YARN CODES'!$A$2:$E1000,2,0)</f>
        <v/>
      </c>
      <c r="G443" s="4">
        <f>VLOOKUP($E443,'YARN CODES'!$A$2:$E1000,3,0)</f>
        <v/>
      </c>
      <c r="H443" s="4">
        <f>VLOOKUP($E443,'YARN CODES'!$A$2:$E1000,4,0)</f>
        <v/>
      </c>
      <c r="I443" s="4">
        <f>VLOOKUP($E443,'YARN CODES'!$A$2:$E1000,5,0)</f>
        <v/>
      </c>
      <c r="K443" s="11" t="n">
        <v>0</v>
      </c>
    </row>
    <row r="444" ht="16.2" customHeight="1" s="87">
      <c r="A444" s="2" t="n">
        <v>44496</v>
      </c>
      <c r="B444" s="2" t="n"/>
      <c r="C444" s="88">
        <f>IFERROR(IF(E444="","","ST"&amp;LEFT(E444,2)&amp;COUNTIF(E$2:E444,"&lt;&gt;")),"")</f>
        <v/>
      </c>
      <c r="D444" s="11" t="inlineStr">
        <is>
          <t>WARP STOCK</t>
        </is>
      </c>
      <c r="E444" s="9" t="inlineStr">
        <is>
          <t>WA91</t>
        </is>
      </c>
      <c r="F444" s="4">
        <f>VLOOKUP($E444,'YARN CODES'!$A$2:$E1000,2,0)</f>
        <v/>
      </c>
      <c r="G444" s="4">
        <f>VLOOKUP($E444,'YARN CODES'!$A$2:$E1000,3,0)</f>
        <v/>
      </c>
      <c r="H444" s="4">
        <f>VLOOKUP($E444,'YARN CODES'!$A$2:$E1000,4,0)</f>
        <v/>
      </c>
      <c r="I444" s="4">
        <f>VLOOKUP($E444,'YARN CODES'!$A$2:$E1000,5,0)</f>
        <v/>
      </c>
      <c r="K444" s="11" t="n">
        <v>0</v>
      </c>
    </row>
    <row r="445" ht="16.2" customHeight="1" s="87">
      <c r="A445" s="2" t="n">
        <v>44496</v>
      </c>
      <c r="B445" s="2" t="n"/>
      <c r="C445" s="88">
        <f>IFERROR(IF(E445="","","ST"&amp;LEFT(E445,2)&amp;COUNTIF(E$2:E445,"&lt;&gt;")),"")</f>
        <v/>
      </c>
      <c r="D445" s="11" t="inlineStr">
        <is>
          <t>WARP STOCK</t>
        </is>
      </c>
      <c r="E445" s="9" t="inlineStr">
        <is>
          <t>WA92</t>
        </is>
      </c>
      <c r="F445" s="4">
        <f>VLOOKUP($E445,'YARN CODES'!$A$2:$E1000,2,0)</f>
        <v/>
      </c>
      <c r="G445" s="4">
        <f>VLOOKUP($E445,'YARN CODES'!$A$2:$E1000,3,0)</f>
        <v/>
      </c>
      <c r="H445" s="4">
        <f>VLOOKUP($E445,'YARN CODES'!$A$2:$E1000,4,0)</f>
        <v/>
      </c>
      <c r="I445" s="4">
        <f>VLOOKUP($E445,'YARN CODES'!$A$2:$E1000,5,0)</f>
        <v/>
      </c>
      <c r="K445" s="11" t="n">
        <v>0</v>
      </c>
    </row>
    <row r="446" ht="16.2" customHeight="1" s="87">
      <c r="A446" s="2" t="n">
        <v>44496</v>
      </c>
      <c r="B446" s="2" t="n"/>
      <c r="C446" s="88">
        <f>IFERROR(IF(E446="","","ST"&amp;LEFT(E446,2)&amp;COUNTIF(E$2:E446,"&lt;&gt;")),"")</f>
        <v/>
      </c>
      <c r="D446" s="11" t="inlineStr">
        <is>
          <t>WARP STOCK</t>
        </is>
      </c>
      <c r="E446" s="9" t="inlineStr">
        <is>
          <t>WA93</t>
        </is>
      </c>
      <c r="F446" s="4">
        <f>VLOOKUP($E446,'YARN CODES'!$A$2:$E1000,2,0)</f>
        <v/>
      </c>
      <c r="G446" s="4">
        <f>VLOOKUP($E446,'YARN CODES'!$A$2:$E1000,3,0)</f>
        <v/>
      </c>
      <c r="H446" s="4">
        <f>VLOOKUP($E446,'YARN CODES'!$A$2:$E1000,4,0)</f>
        <v/>
      </c>
      <c r="I446" s="4">
        <f>VLOOKUP($E446,'YARN CODES'!$A$2:$E1000,5,0)</f>
        <v/>
      </c>
      <c r="K446" s="11" t="n">
        <v>0</v>
      </c>
    </row>
    <row r="447" ht="16.2" customHeight="1" s="87">
      <c r="A447" s="2" t="n">
        <v>44496</v>
      </c>
      <c r="B447" s="2" t="n"/>
      <c r="C447" s="88">
        <f>IFERROR(IF(E447="","","ST"&amp;LEFT(E447,2)&amp;COUNTIF(E$2:E447,"&lt;&gt;")),"")</f>
        <v/>
      </c>
      <c r="D447" s="11" t="inlineStr">
        <is>
          <t>WARP STOCK</t>
        </is>
      </c>
      <c r="E447" s="9" t="inlineStr">
        <is>
          <t>WA94</t>
        </is>
      </c>
      <c r="F447" s="4">
        <f>VLOOKUP($E447,'YARN CODES'!$A$2:$E1000,2,0)</f>
        <v/>
      </c>
      <c r="G447" s="4">
        <f>VLOOKUP($E447,'YARN CODES'!$A$2:$E1000,3,0)</f>
        <v/>
      </c>
      <c r="H447" s="4">
        <f>VLOOKUP($E447,'YARN CODES'!$A$2:$E1000,4,0)</f>
        <v/>
      </c>
      <c r="I447" s="4">
        <f>VLOOKUP($E447,'YARN CODES'!$A$2:$E1000,5,0)</f>
        <v/>
      </c>
      <c r="K447" s="11" t="n">
        <v>287.286</v>
      </c>
    </row>
    <row r="448" ht="16.2" customHeight="1" s="87">
      <c r="A448" s="2" t="n">
        <v>44496</v>
      </c>
      <c r="B448" s="2" t="n"/>
      <c r="C448" s="88">
        <f>IFERROR(IF(E448="","","ST"&amp;LEFT(E448,2)&amp;COUNTIF(E$2:E448,"&lt;&gt;")),"")</f>
        <v/>
      </c>
      <c r="D448" s="11" t="inlineStr">
        <is>
          <t>WARP STOCK</t>
        </is>
      </c>
      <c r="E448" s="9" t="inlineStr">
        <is>
          <t>WA95</t>
        </is>
      </c>
      <c r="F448" s="4">
        <f>VLOOKUP($E448,'YARN CODES'!$A$2:$E1000,2,0)</f>
        <v/>
      </c>
      <c r="G448" s="4">
        <f>VLOOKUP($E448,'YARN CODES'!$A$2:$E1000,3,0)</f>
        <v/>
      </c>
      <c r="H448" s="4">
        <f>VLOOKUP($E448,'YARN CODES'!$A$2:$E1000,4,0)</f>
        <v/>
      </c>
      <c r="I448" s="4">
        <f>VLOOKUP($E448,'YARN CODES'!$A$2:$E1000,5,0)</f>
        <v/>
      </c>
      <c r="K448" s="11" t="n">
        <v>555.09</v>
      </c>
    </row>
    <row r="449" ht="16.2" customHeight="1" s="87">
      <c r="A449" s="2" t="n">
        <v>44496</v>
      </c>
      <c r="B449" s="2" t="n"/>
      <c r="C449" s="88">
        <f>IFERROR(IF(E449="","","ST"&amp;LEFT(E449,2)&amp;COUNTIF(E$2:E449,"&lt;&gt;")),"")</f>
        <v/>
      </c>
      <c r="D449" s="11" t="inlineStr">
        <is>
          <t>WARP STOCK</t>
        </is>
      </c>
      <c r="E449" s="9" t="inlineStr">
        <is>
          <t>WA96</t>
        </is>
      </c>
      <c r="F449" s="4">
        <f>VLOOKUP($E449,'YARN CODES'!$A$2:$E1000,2,0)</f>
        <v/>
      </c>
      <c r="G449" s="4">
        <f>VLOOKUP($E449,'YARN CODES'!$A$2:$E1000,3,0)</f>
        <v/>
      </c>
      <c r="H449" s="4">
        <f>VLOOKUP($E449,'YARN CODES'!$A$2:$E1000,4,0)</f>
        <v/>
      </c>
      <c r="I449" s="4">
        <f>VLOOKUP($E449,'YARN CODES'!$A$2:$E1000,5,0)</f>
        <v/>
      </c>
      <c r="K449" s="11" t="n">
        <v>0</v>
      </c>
    </row>
    <row r="450" ht="16.2" customHeight="1" s="87">
      <c r="A450" s="2" t="n">
        <v>44496</v>
      </c>
      <c r="B450" s="2" t="n"/>
      <c r="C450" s="88">
        <f>IFERROR(IF(E450="","","ST"&amp;LEFT(E450,2)&amp;COUNTIF(E$2:E450,"&lt;&gt;")),"")</f>
        <v/>
      </c>
      <c r="D450" s="11" t="inlineStr">
        <is>
          <t>WARP STOCK</t>
        </is>
      </c>
      <c r="E450" s="9" t="inlineStr">
        <is>
          <t>WA97</t>
        </is>
      </c>
      <c r="F450" s="4">
        <f>VLOOKUP($E450,'YARN CODES'!$A$2:$E1000,2,0)</f>
        <v/>
      </c>
      <c r="G450" s="4">
        <f>VLOOKUP($E450,'YARN CODES'!$A$2:$E1000,3,0)</f>
        <v/>
      </c>
      <c r="H450" s="4">
        <f>VLOOKUP($E450,'YARN CODES'!$A$2:$E1000,4,0)</f>
        <v/>
      </c>
      <c r="I450" s="4">
        <f>VLOOKUP($E450,'YARN CODES'!$A$2:$E1000,5,0)</f>
        <v/>
      </c>
      <c r="K450" s="11" t="n">
        <v>0</v>
      </c>
    </row>
    <row r="451" ht="16.2" customHeight="1" s="87">
      <c r="A451" s="2" t="n">
        <v>44496</v>
      </c>
      <c r="B451" s="2" t="n"/>
      <c r="C451" s="88">
        <f>IFERROR(IF(E451="","","ST"&amp;LEFT(E451,2)&amp;COUNTIF(E$2:E451,"&lt;&gt;")),"")</f>
        <v/>
      </c>
      <c r="D451" s="11" t="inlineStr">
        <is>
          <t>WARP STOCK</t>
        </is>
      </c>
      <c r="E451" s="9" t="inlineStr">
        <is>
          <t>WA101</t>
        </is>
      </c>
      <c r="F451" s="4">
        <f>VLOOKUP($E451,'YARN CODES'!$A$2:$E1000,2,0)</f>
        <v/>
      </c>
      <c r="G451" s="4">
        <f>VLOOKUP($E451,'YARN CODES'!$A$2:$E1000,3,0)</f>
        <v/>
      </c>
      <c r="H451" s="4">
        <f>VLOOKUP($E451,'YARN CODES'!$A$2:$E1000,4,0)</f>
        <v/>
      </c>
      <c r="I451" s="4">
        <f>VLOOKUP($E451,'YARN CODES'!$A$2:$E1000,5,0)</f>
        <v/>
      </c>
      <c r="K451" s="11" t="n">
        <v>0</v>
      </c>
    </row>
    <row r="452" ht="16.2" customHeight="1" s="87">
      <c r="A452" s="2" t="n">
        <v>44496</v>
      </c>
      <c r="B452" s="2" t="n"/>
      <c r="C452" s="88">
        <f>IFERROR(IF(E452="","","ST"&amp;LEFT(E452,2)&amp;COUNTIF(E$2:E452,"&lt;&gt;")),"")</f>
        <v/>
      </c>
      <c r="D452" s="11" t="inlineStr">
        <is>
          <t>WARP STOCK</t>
        </is>
      </c>
      <c r="E452" s="9" t="inlineStr">
        <is>
          <t>WA99</t>
        </is>
      </c>
      <c r="F452" s="4">
        <f>VLOOKUP($E452,'YARN CODES'!$A$2:$E1000,2,0)</f>
        <v/>
      </c>
      <c r="G452" s="4">
        <f>VLOOKUP($E452,'YARN CODES'!$A$2:$E1000,3,0)</f>
        <v/>
      </c>
      <c r="H452" s="4">
        <f>VLOOKUP($E452,'YARN CODES'!$A$2:$E1000,4,0)</f>
        <v/>
      </c>
      <c r="I452" s="4">
        <f>VLOOKUP($E452,'YARN CODES'!$A$2:$E1000,5,0)</f>
        <v/>
      </c>
      <c r="K452" s="11" t="n">
        <v>0</v>
      </c>
    </row>
    <row r="453" ht="16.2" customHeight="1" s="87">
      <c r="A453" s="2" t="n">
        <v>44496</v>
      </c>
      <c r="B453" s="2" t="n"/>
      <c r="C453" s="88">
        <f>IFERROR(IF(E453="","","ST"&amp;LEFT(E453,2)&amp;COUNTIF(E$2:E453,"&lt;&gt;")),"")</f>
        <v/>
      </c>
      <c r="D453" s="11" t="inlineStr">
        <is>
          <t>WARP STOCK</t>
        </is>
      </c>
      <c r="E453" s="9" t="inlineStr">
        <is>
          <t>WA100</t>
        </is>
      </c>
      <c r="F453" s="4">
        <f>VLOOKUP($E453,'YARN CODES'!$A$2:$E1000,2,0)</f>
        <v/>
      </c>
      <c r="G453" s="4">
        <f>VLOOKUP($E453,'YARN CODES'!$A$2:$E1000,3,0)</f>
        <v/>
      </c>
      <c r="H453" s="4">
        <f>VLOOKUP($E453,'YARN CODES'!$A$2:$E1000,4,0)</f>
        <v/>
      </c>
      <c r="I453" s="4">
        <f>VLOOKUP($E453,'YARN CODES'!$A$2:$E1000,5,0)</f>
        <v/>
      </c>
      <c r="K453" s="11" t="n">
        <v>0</v>
      </c>
    </row>
    <row r="454" ht="16.2" customHeight="1" s="87">
      <c r="A454" s="2" t="n">
        <v>44496</v>
      </c>
      <c r="B454" s="2" t="n"/>
      <c r="C454" s="88">
        <f>IFERROR(IF(E454="","","ST"&amp;LEFT(E454,2)&amp;COUNTIF(E$2:E454,"&lt;&gt;")),"")</f>
        <v/>
      </c>
      <c r="D454" s="11" t="inlineStr">
        <is>
          <t>WARP STOCK</t>
        </is>
      </c>
      <c r="E454" s="9" t="inlineStr">
        <is>
          <t>WA105</t>
        </is>
      </c>
      <c r="F454" s="4">
        <f>VLOOKUP($E454,'YARN CODES'!$A$2:$E1000,2,0)</f>
        <v/>
      </c>
      <c r="G454" s="4">
        <f>VLOOKUP($E454,'YARN CODES'!$A$2:$E1000,3,0)</f>
        <v/>
      </c>
      <c r="H454" s="4">
        <f>VLOOKUP($E454,'YARN CODES'!$A$2:$E1000,4,0)</f>
        <v/>
      </c>
      <c r="I454" s="4">
        <f>VLOOKUP($E454,'YARN CODES'!$A$2:$E1000,5,0)</f>
        <v/>
      </c>
      <c r="K454" s="11" t="n">
        <v>0</v>
      </c>
    </row>
    <row r="455" ht="16.2" customHeight="1" s="87">
      <c r="A455" s="2" t="n">
        <v>44496</v>
      </c>
      <c r="B455" s="2" t="n"/>
      <c r="C455" s="88">
        <f>IFERROR(IF(E455="","","ST"&amp;LEFT(E455,2)&amp;COUNTIF(E$2:E455,"&lt;&gt;")),"")</f>
        <v/>
      </c>
      <c r="D455" s="11" t="inlineStr">
        <is>
          <t>WARP STOCK</t>
        </is>
      </c>
      <c r="E455" s="9" t="inlineStr">
        <is>
          <t>WA98</t>
        </is>
      </c>
      <c r="F455" s="4">
        <f>VLOOKUP($E455,'YARN CODES'!$A$2:$E1000,2,0)</f>
        <v/>
      </c>
      <c r="G455" s="4">
        <f>VLOOKUP($E455,'YARN CODES'!$A$2:$E1000,3,0)</f>
        <v/>
      </c>
      <c r="H455" s="4">
        <f>VLOOKUP($E455,'YARN CODES'!$A$2:$E1000,4,0)</f>
        <v/>
      </c>
      <c r="I455" s="4">
        <f>VLOOKUP($E455,'YARN CODES'!$A$2:$E1000,5,0)</f>
        <v/>
      </c>
      <c r="K455" s="11" t="n">
        <v>88.01000000000001</v>
      </c>
    </row>
    <row r="456" ht="16.2" customHeight="1" s="87">
      <c r="A456" s="2" t="n">
        <v>44496</v>
      </c>
      <c r="B456" s="2" t="n"/>
      <c r="C456" s="88">
        <f>IFERROR(IF(E456="","","ST"&amp;LEFT(E456,2)&amp;COUNTIF(E$2:E456,"&lt;&gt;")),"")</f>
        <v/>
      </c>
      <c r="D456" s="11" t="inlineStr">
        <is>
          <t>WARP STOCK</t>
        </is>
      </c>
      <c r="E456" s="9" t="inlineStr">
        <is>
          <t>WA45</t>
        </is>
      </c>
      <c r="F456" s="4">
        <f>VLOOKUP($E456,'YARN CODES'!$A$2:$E1000,2,0)</f>
        <v/>
      </c>
      <c r="G456" s="4">
        <f>VLOOKUP($E456,'YARN CODES'!$A$2:$E1000,3,0)</f>
        <v/>
      </c>
      <c r="H456" s="4">
        <f>VLOOKUP($E456,'YARN CODES'!$A$2:$E1000,4,0)</f>
        <v/>
      </c>
      <c r="I456" s="4">
        <f>VLOOKUP($E456,'YARN CODES'!$A$2:$E1000,5,0)</f>
        <v/>
      </c>
      <c r="K456" s="11" t="n">
        <v>0</v>
      </c>
    </row>
    <row r="457" ht="16.2" customHeight="1" s="87">
      <c r="A457" s="2" t="n">
        <v>44496</v>
      </c>
      <c r="B457" s="2" t="n"/>
      <c r="C457" s="88">
        <f>IFERROR(IF(E457="","","ST"&amp;LEFT(E457,2)&amp;COUNTIF(E$2:E457,"&lt;&gt;")),"")</f>
        <v/>
      </c>
      <c r="D457" s="11" t="inlineStr">
        <is>
          <t>WARP STOCK</t>
        </is>
      </c>
      <c r="E457" s="9" t="inlineStr">
        <is>
          <t>WA46</t>
        </is>
      </c>
      <c r="F457" s="4">
        <f>VLOOKUP($E457,'YARN CODES'!$A$2:$E1000,2,0)</f>
        <v/>
      </c>
      <c r="G457" s="4">
        <f>VLOOKUP($E457,'YARN CODES'!$A$2:$E1000,3,0)</f>
        <v/>
      </c>
      <c r="H457" s="4">
        <f>VLOOKUP($E457,'YARN CODES'!$A$2:$E1000,4,0)</f>
        <v/>
      </c>
      <c r="I457" s="4">
        <f>VLOOKUP($E457,'YARN CODES'!$A$2:$E1000,5,0)</f>
        <v/>
      </c>
      <c r="K457" s="11" t="n">
        <v>0</v>
      </c>
    </row>
    <row r="458" ht="16.2" customHeight="1" s="87">
      <c r="A458" s="2" t="n">
        <v>44496</v>
      </c>
      <c r="B458" s="2" t="n"/>
      <c r="C458" s="88">
        <f>IFERROR(IF(E458="","","ST"&amp;LEFT(E458,2)&amp;COUNTIF(E$2:E458,"&lt;&gt;")),"")</f>
        <v/>
      </c>
      <c r="D458" s="11" t="inlineStr">
        <is>
          <t>WARP STOCK</t>
        </is>
      </c>
      <c r="E458" s="9" t="inlineStr">
        <is>
          <t>WA102</t>
        </is>
      </c>
      <c r="F458" s="4">
        <f>VLOOKUP($E458,'YARN CODES'!$A$2:$E1000,2,0)</f>
        <v/>
      </c>
      <c r="G458" s="4">
        <f>VLOOKUP($E458,'YARN CODES'!$A$2:$E1000,3,0)</f>
        <v/>
      </c>
      <c r="H458" s="4">
        <f>VLOOKUP($E458,'YARN CODES'!$A$2:$E1000,4,0)</f>
        <v/>
      </c>
      <c r="I458" s="4">
        <f>VLOOKUP($E458,'YARN CODES'!$A$2:$E1000,5,0)</f>
        <v/>
      </c>
      <c r="K458" s="11" t="n">
        <v>0</v>
      </c>
    </row>
    <row r="459" ht="16.2" customHeight="1" s="87">
      <c r="A459" s="2" t="n">
        <v>44496</v>
      </c>
      <c r="B459" s="2" t="n"/>
      <c r="C459" s="88">
        <f>IFERROR(IF(E459="","","ST"&amp;LEFT(E459,2)&amp;COUNTIF(E$2:E459,"&lt;&gt;")),"")</f>
        <v/>
      </c>
      <c r="D459" s="11" t="inlineStr">
        <is>
          <t>WARP STOCK</t>
        </is>
      </c>
      <c r="E459" s="9" t="inlineStr">
        <is>
          <t>WA103</t>
        </is>
      </c>
      <c r="F459" s="4">
        <f>VLOOKUP($E459,'YARN CODES'!$A$2:$E1000,2,0)</f>
        <v/>
      </c>
      <c r="G459" s="4">
        <f>VLOOKUP($E459,'YARN CODES'!$A$2:$E1000,3,0)</f>
        <v/>
      </c>
      <c r="H459" s="4">
        <f>VLOOKUP($E459,'YARN CODES'!$A$2:$E1000,4,0)</f>
        <v/>
      </c>
      <c r="I459" s="4">
        <f>VLOOKUP($E459,'YARN CODES'!$A$2:$E1000,5,0)</f>
        <v/>
      </c>
      <c r="K459" s="11" t="n">
        <v>0</v>
      </c>
    </row>
    <row r="460" ht="16.2" customHeight="1" s="87">
      <c r="A460" s="2" t="n">
        <v>44496</v>
      </c>
      <c r="B460" s="2" t="n"/>
      <c r="C460" s="88">
        <f>IFERROR(IF(E460="","","ST"&amp;LEFT(E460,2)&amp;COUNTIF(E$2:E460,"&lt;&gt;")),"")</f>
        <v/>
      </c>
      <c r="D460" s="11" t="inlineStr">
        <is>
          <t>WARP STOCK</t>
        </is>
      </c>
      <c r="E460" s="9" t="inlineStr">
        <is>
          <t>WA104</t>
        </is>
      </c>
      <c r="F460" s="4">
        <f>VLOOKUP($E460,'YARN CODES'!$A$2:$E1000,2,0)</f>
        <v/>
      </c>
      <c r="G460" s="4">
        <f>VLOOKUP($E460,'YARN CODES'!$A$2:$E1000,3,0)</f>
        <v/>
      </c>
      <c r="H460" s="4">
        <f>VLOOKUP($E460,'YARN CODES'!$A$2:$E1000,4,0)</f>
        <v/>
      </c>
      <c r="I460" s="4">
        <f>VLOOKUP($E460,'YARN CODES'!$A$2:$E1000,5,0)</f>
        <v/>
      </c>
      <c r="K460" s="11" t="n">
        <v>0</v>
      </c>
    </row>
    <row r="461" ht="16.2" customHeight="1" s="87">
      <c r="A461" s="2" t="n">
        <v>44496</v>
      </c>
      <c r="B461" s="2" t="n"/>
      <c r="C461" s="88">
        <f>IFERROR(IF(E461="","","ST"&amp;LEFT(E461,2)&amp;COUNTIF(E$2:E461,"&lt;&gt;")),"")</f>
        <v/>
      </c>
      <c r="D461" s="11" t="inlineStr">
        <is>
          <t>WARP STOCK</t>
        </is>
      </c>
      <c r="E461" s="9" t="inlineStr">
        <is>
          <t>WA51</t>
        </is>
      </c>
      <c r="F461" s="4">
        <f>VLOOKUP($E461,'YARN CODES'!$A$2:$E1000,2,0)</f>
        <v/>
      </c>
      <c r="G461" s="4">
        <f>VLOOKUP($E461,'YARN CODES'!$A$2:$E1000,3,0)</f>
        <v/>
      </c>
      <c r="H461" s="4">
        <f>VLOOKUP($E461,'YARN CODES'!$A$2:$E1000,4,0)</f>
        <v/>
      </c>
      <c r="I461" s="4">
        <f>VLOOKUP($E461,'YARN CODES'!$A$2:$E1000,5,0)</f>
        <v/>
      </c>
      <c r="K461" s="11" t="n">
        <v>0</v>
      </c>
    </row>
    <row r="462" ht="16.2" customHeight="1" s="87">
      <c r="A462" s="2" t="n">
        <v>44496</v>
      </c>
      <c r="B462" s="2" t="n"/>
      <c r="C462" s="88">
        <f>IFERROR(IF(E462="","","ST"&amp;LEFT(E462,2)&amp;COUNTIF(E$2:E462,"&lt;&gt;")),"")</f>
        <v/>
      </c>
      <c r="D462" s="11" t="inlineStr">
        <is>
          <t>WARP STOCK</t>
        </is>
      </c>
      <c r="E462" s="9" t="inlineStr">
        <is>
          <t>WA52</t>
        </is>
      </c>
      <c r="F462" s="4">
        <f>VLOOKUP($E462,'YARN CODES'!$A$2:$E1000,2,0)</f>
        <v/>
      </c>
      <c r="G462" s="4">
        <f>VLOOKUP($E462,'YARN CODES'!$A$2:$E1000,3,0)</f>
        <v/>
      </c>
      <c r="H462" s="4">
        <f>VLOOKUP($E462,'YARN CODES'!$A$2:$E1000,4,0)</f>
        <v/>
      </c>
      <c r="I462" s="4">
        <f>VLOOKUP($E462,'YARN CODES'!$A$2:$E1000,5,0)</f>
        <v/>
      </c>
      <c r="K462" s="11" t="n">
        <v>0</v>
      </c>
    </row>
    <row r="463" ht="16.2" customHeight="1" s="87">
      <c r="A463" s="2" t="n">
        <v>44496</v>
      </c>
      <c r="B463" s="2" t="n"/>
      <c r="C463" s="88">
        <f>IFERROR(IF(E463="","","ST"&amp;LEFT(E463,2)&amp;COUNTIF(E$2:E463,"&lt;&gt;")),"")</f>
        <v/>
      </c>
      <c r="D463" s="11" t="inlineStr">
        <is>
          <t>WARP STOCK</t>
        </is>
      </c>
      <c r="E463" s="9" t="inlineStr">
        <is>
          <t>WA53</t>
        </is>
      </c>
      <c r="F463" s="4">
        <f>VLOOKUP($E463,'YARN CODES'!$A$2:$E1000,2,0)</f>
        <v/>
      </c>
      <c r="G463" s="4">
        <f>VLOOKUP($E463,'YARN CODES'!$A$2:$E1000,3,0)</f>
        <v/>
      </c>
      <c r="H463" s="4">
        <f>VLOOKUP($E463,'YARN CODES'!$A$2:$E1000,4,0)</f>
        <v/>
      </c>
      <c r="I463" s="4">
        <f>VLOOKUP($E463,'YARN CODES'!$A$2:$E1000,5,0)</f>
        <v/>
      </c>
      <c r="K463" s="11" t="n">
        <v>0</v>
      </c>
    </row>
    <row r="464" ht="16.2" customHeight="1" s="87">
      <c r="A464" s="2" t="n">
        <v>44496</v>
      </c>
      <c r="B464" s="2" t="n"/>
      <c r="C464" s="88">
        <f>IFERROR(IF(E464="","","ST"&amp;LEFT(E464,2)&amp;COUNTIF(E$2:E464,"&lt;&gt;")),"")</f>
        <v/>
      </c>
      <c r="D464" s="11" t="inlineStr">
        <is>
          <t>WARP STOCK</t>
        </is>
      </c>
      <c r="E464" s="9" t="inlineStr">
        <is>
          <t>WA112</t>
        </is>
      </c>
      <c r="F464" s="4">
        <f>VLOOKUP($E464,'YARN CODES'!$A$2:$E1000,2,0)</f>
        <v/>
      </c>
      <c r="G464" s="4">
        <f>VLOOKUP($E464,'YARN CODES'!$A$2:$E1000,3,0)</f>
        <v/>
      </c>
      <c r="H464" s="4">
        <f>VLOOKUP($E464,'YARN CODES'!$A$2:$E1000,4,0)</f>
        <v/>
      </c>
      <c r="I464" s="4">
        <f>VLOOKUP($E464,'YARN CODES'!$A$2:$E1000,5,0)</f>
        <v/>
      </c>
      <c r="K464" s="11" t="n">
        <v>0</v>
      </c>
    </row>
    <row r="465" ht="16.2" customHeight="1" s="87">
      <c r="A465" s="2" t="n">
        <v>44496</v>
      </c>
      <c r="B465" s="2" t="n"/>
      <c r="C465" s="88">
        <f>IFERROR(IF(E465="","","ST"&amp;LEFT(E465,2)&amp;COUNTIF(E$2:E465,"&lt;&gt;")),"")</f>
        <v/>
      </c>
      <c r="D465" s="11" t="inlineStr">
        <is>
          <t>WARP STOCK</t>
        </is>
      </c>
      <c r="E465" s="9" t="inlineStr">
        <is>
          <t>WA113</t>
        </is>
      </c>
      <c r="F465" s="4">
        <f>VLOOKUP($E465,'YARN CODES'!$A$2:$E1000,2,0)</f>
        <v/>
      </c>
      <c r="G465" s="4">
        <f>VLOOKUP($E465,'YARN CODES'!$A$2:$E1000,3,0)</f>
        <v/>
      </c>
      <c r="H465" s="4">
        <f>VLOOKUP($E465,'YARN CODES'!$A$2:$E1000,4,0)</f>
        <v/>
      </c>
      <c r="I465" s="4">
        <f>VLOOKUP($E465,'YARN CODES'!$A$2:$E1000,5,0)</f>
        <v/>
      </c>
      <c r="K465" s="11" t="n">
        <v>0</v>
      </c>
    </row>
    <row r="466" ht="16.2" customHeight="1" s="87">
      <c r="A466" s="2" t="n">
        <v>44496</v>
      </c>
      <c r="B466" s="2" t="n"/>
      <c r="C466" s="88">
        <f>IFERROR(IF(E466="","","ST"&amp;LEFT(E466,2)&amp;COUNTIF(E$2:E466,"&lt;&gt;")),"")</f>
        <v/>
      </c>
      <c r="D466" s="11" t="inlineStr">
        <is>
          <t>WARP STOCK</t>
        </is>
      </c>
      <c r="E466" s="9" t="e">
        <v>#N/A</v>
      </c>
      <c r="F466" s="4">
        <f>VLOOKUP($E466,'YARN CODES'!$A$2:$E1000,2,0)</f>
        <v/>
      </c>
      <c r="G466" s="4">
        <f>VLOOKUP($E466,'YARN CODES'!$A$2:$E1000,3,0)</f>
        <v/>
      </c>
      <c r="H466" s="4">
        <f>VLOOKUP($E466,'YARN CODES'!$A$2:$E1000,4,0)</f>
        <v/>
      </c>
      <c r="I466" s="4">
        <f>VLOOKUP($E466,'YARN CODES'!$A$2:$E1000,5,0)</f>
        <v/>
      </c>
      <c r="K466" s="11" t="n">
        <v>1349.45</v>
      </c>
    </row>
    <row r="467" ht="16.2" customHeight="1" s="87">
      <c r="A467" s="2" t="n">
        <v>44496</v>
      </c>
      <c r="B467" s="2" t="n"/>
      <c r="C467" s="88">
        <f>IFERROR(IF(E467="","","ST"&amp;LEFT(E467,2)&amp;COUNTIF(E$2:E467,"&lt;&gt;")),"")</f>
        <v/>
      </c>
      <c r="D467" s="11" t="inlineStr">
        <is>
          <t>WARP STOCK</t>
        </is>
      </c>
      <c r="E467" s="9" t="inlineStr">
        <is>
          <t>WA55</t>
        </is>
      </c>
      <c r="F467" s="4">
        <f>VLOOKUP($E467,'YARN CODES'!$A$2:$E1000,2,0)</f>
        <v/>
      </c>
      <c r="G467" s="4">
        <f>VLOOKUP($E467,'YARN CODES'!$A$2:$E1000,3,0)</f>
        <v/>
      </c>
      <c r="H467" s="4">
        <f>VLOOKUP($E467,'YARN CODES'!$A$2:$E1000,4,0)</f>
        <v/>
      </c>
      <c r="I467" s="4">
        <f>VLOOKUP($E467,'YARN CODES'!$A$2:$E1000,5,0)</f>
        <v/>
      </c>
      <c r="K467" s="11" t="n">
        <v>0</v>
      </c>
    </row>
    <row r="468" ht="16.2" customHeight="1" s="87">
      <c r="A468" s="2" t="n">
        <v>44496</v>
      </c>
      <c r="B468" s="2" t="n"/>
      <c r="C468" s="88">
        <f>IFERROR(IF(E468="","","ST"&amp;LEFT(E468,2)&amp;COUNTIF(E$2:E468,"&lt;&gt;")),"")</f>
        <v/>
      </c>
      <c r="D468" s="11" t="inlineStr">
        <is>
          <t>WARP STOCK</t>
        </is>
      </c>
      <c r="E468" s="9" t="inlineStr">
        <is>
          <t>WA56</t>
        </is>
      </c>
      <c r="F468" s="4">
        <f>VLOOKUP($E468,'YARN CODES'!$A$2:$E1000,2,0)</f>
        <v/>
      </c>
      <c r="G468" s="4">
        <f>VLOOKUP($E468,'YARN CODES'!$A$2:$E1000,3,0)</f>
        <v/>
      </c>
      <c r="H468" s="4">
        <f>VLOOKUP($E468,'YARN CODES'!$A$2:$E1000,4,0)</f>
        <v/>
      </c>
      <c r="I468" s="4">
        <f>VLOOKUP($E468,'YARN CODES'!$A$2:$E1000,5,0)</f>
        <v/>
      </c>
      <c r="K468" s="11" t="n">
        <v>265.095</v>
      </c>
    </row>
    <row r="469" ht="16.2" customHeight="1" s="87">
      <c r="A469" s="2" t="n">
        <v>44496</v>
      </c>
      <c r="B469" s="2" t="n"/>
      <c r="C469" s="88">
        <f>IFERROR(IF(E469="","","ST"&amp;LEFT(E469,2)&amp;COUNTIF(E$2:E469,"&lt;&gt;")),"")</f>
        <v/>
      </c>
      <c r="D469" s="11" t="inlineStr">
        <is>
          <t>WARP STOCK</t>
        </is>
      </c>
      <c r="E469" s="9" t="e">
        <v>#N/A</v>
      </c>
      <c r="F469" s="4">
        <f>VLOOKUP($E469,'YARN CODES'!$A$2:$E1000,2,0)</f>
        <v/>
      </c>
      <c r="G469" s="4">
        <f>VLOOKUP($E469,'YARN CODES'!$A$2:$E1000,3,0)</f>
        <v/>
      </c>
      <c r="H469" s="4">
        <f>VLOOKUP($E469,'YARN CODES'!$A$2:$E1000,4,0)</f>
        <v/>
      </c>
      <c r="I469" s="4">
        <f>VLOOKUP($E469,'YARN CODES'!$A$2:$E1000,5,0)</f>
        <v/>
      </c>
      <c r="K469" s="11" t="n">
        <v>260.81</v>
      </c>
    </row>
    <row r="470" ht="16.2" customHeight="1" s="87">
      <c r="A470" s="2" t="n">
        <v>44496</v>
      </c>
      <c r="B470" s="2" t="n"/>
      <c r="C470" s="88">
        <f>IFERROR(IF(E470="","","ST"&amp;LEFT(E470,2)&amp;COUNTIF(E$2:E470,"&lt;&gt;")),"")</f>
        <v/>
      </c>
      <c r="D470" s="11" t="inlineStr">
        <is>
          <t>WARP STOCK</t>
        </is>
      </c>
      <c r="E470" s="9" t="inlineStr">
        <is>
          <t>WA58</t>
        </is>
      </c>
      <c r="F470" s="4">
        <f>VLOOKUP($E470,'YARN CODES'!$A$2:$E1000,2,0)</f>
        <v/>
      </c>
      <c r="G470" s="4">
        <f>VLOOKUP($E470,'YARN CODES'!$A$2:$E1000,3,0)</f>
        <v/>
      </c>
      <c r="H470" s="4">
        <f>VLOOKUP($E470,'YARN CODES'!$A$2:$E1000,4,0)</f>
        <v/>
      </c>
      <c r="I470" s="4">
        <f>VLOOKUP($E470,'YARN CODES'!$A$2:$E1000,5,0)</f>
        <v/>
      </c>
      <c r="K470" s="11" t="n">
        <v>0</v>
      </c>
    </row>
    <row r="471" ht="16.2" customHeight="1" s="87">
      <c r="A471" s="2" t="n">
        <v>44496</v>
      </c>
      <c r="B471" s="2" t="n"/>
      <c r="C471" s="88">
        <f>IFERROR(IF(E471="","","ST"&amp;LEFT(E471,2)&amp;COUNTIF(E$2:E471,"&lt;&gt;")),"")</f>
        <v/>
      </c>
      <c r="D471" s="11" t="inlineStr">
        <is>
          <t>WARP STOCK</t>
        </is>
      </c>
      <c r="E471" s="9" t="inlineStr">
        <is>
          <t>WA59</t>
        </is>
      </c>
      <c r="F471" s="4">
        <f>VLOOKUP($E471,'YARN CODES'!$A$2:$E1000,2,0)</f>
        <v/>
      </c>
      <c r="G471" s="4">
        <f>VLOOKUP($E471,'YARN CODES'!$A$2:$E1000,3,0)</f>
        <v/>
      </c>
      <c r="H471" s="4">
        <f>VLOOKUP($E471,'YARN CODES'!$A$2:$E1000,4,0)</f>
        <v/>
      </c>
      <c r="I471" s="4">
        <f>VLOOKUP($E471,'YARN CODES'!$A$2:$E1000,5,0)</f>
        <v/>
      </c>
      <c r="K471" s="11" t="n">
        <v>0</v>
      </c>
    </row>
    <row r="472" ht="16.2" customHeight="1" s="87">
      <c r="A472" s="2" t="n">
        <v>44496</v>
      </c>
      <c r="B472" s="2" t="n"/>
      <c r="C472" s="88">
        <f>IFERROR(IF(E472="","","ST"&amp;LEFT(E472,2)&amp;COUNTIF(E$2:E472,"&lt;&gt;")),"")</f>
        <v/>
      </c>
      <c r="D472" s="11" t="inlineStr">
        <is>
          <t>WARP STOCK</t>
        </is>
      </c>
      <c r="E472" s="9" t="inlineStr">
        <is>
          <t>WA60</t>
        </is>
      </c>
      <c r="F472" s="4">
        <f>VLOOKUP($E472,'YARN CODES'!$A$2:$E1000,2,0)</f>
        <v/>
      </c>
      <c r="G472" s="4">
        <f>VLOOKUP($E472,'YARN CODES'!$A$2:$E1000,3,0)</f>
        <v/>
      </c>
      <c r="H472" s="4">
        <f>VLOOKUP($E472,'YARN CODES'!$A$2:$E1000,4,0)</f>
        <v/>
      </c>
      <c r="I472" s="4">
        <f>VLOOKUP($E472,'YARN CODES'!$A$2:$E1000,5,0)</f>
        <v/>
      </c>
      <c r="K472" s="11" t="n">
        <v>0</v>
      </c>
    </row>
    <row r="473" ht="16.2" customHeight="1" s="87">
      <c r="A473" s="2" t="n">
        <v>44496</v>
      </c>
      <c r="B473" s="2" t="n"/>
      <c r="C473" s="88">
        <f>IFERROR(IF(E473="","","ST"&amp;LEFT(E473,2)&amp;COUNTIF(E$2:E473,"&lt;&gt;")),"")</f>
        <v/>
      </c>
      <c r="D473" s="11" t="inlineStr">
        <is>
          <t>WARP STOCK</t>
        </is>
      </c>
      <c r="E473" s="9" t="inlineStr">
        <is>
          <t>WA61</t>
        </is>
      </c>
      <c r="F473" s="4">
        <f>VLOOKUP($E473,'YARN CODES'!$A$2:$E1000,2,0)</f>
        <v/>
      </c>
      <c r="G473" s="4">
        <f>VLOOKUP($E473,'YARN CODES'!$A$2:$E1000,3,0)</f>
        <v/>
      </c>
      <c r="H473" s="4">
        <f>VLOOKUP($E473,'YARN CODES'!$A$2:$E1000,4,0)</f>
        <v/>
      </c>
      <c r="I473" s="4">
        <f>VLOOKUP($E473,'YARN CODES'!$A$2:$E1000,5,0)</f>
        <v/>
      </c>
      <c r="K473" s="11" t="n">
        <v>0</v>
      </c>
    </row>
    <row r="474" ht="16.2" customHeight="1" s="87">
      <c r="A474" s="2" t="n">
        <v>44496</v>
      </c>
      <c r="B474" s="2" t="n"/>
      <c r="C474" s="88">
        <f>IFERROR(IF(E474="","","ST"&amp;LEFT(E474,2)&amp;COUNTIF(E$2:E474,"&lt;&gt;")),"")</f>
        <v/>
      </c>
      <c r="D474" s="11" t="inlineStr">
        <is>
          <t>WARP STOCK</t>
        </is>
      </c>
      <c r="E474" s="9" t="inlineStr">
        <is>
          <t>WA62</t>
        </is>
      </c>
      <c r="F474" s="4">
        <f>VLOOKUP($E474,'YARN CODES'!$A$2:$E1000,2,0)</f>
        <v/>
      </c>
      <c r="G474" s="4">
        <f>VLOOKUP($E474,'YARN CODES'!$A$2:$E1000,3,0)</f>
        <v/>
      </c>
      <c r="H474" s="4">
        <f>VLOOKUP($E474,'YARN CODES'!$A$2:$E1000,4,0)</f>
        <v/>
      </c>
      <c r="I474" s="4">
        <f>VLOOKUP($E474,'YARN CODES'!$A$2:$E1000,5,0)</f>
        <v/>
      </c>
      <c r="K474" s="11" t="n">
        <v>0</v>
      </c>
    </row>
    <row r="475" ht="16.2" customHeight="1" s="87">
      <c r="A475" s="2" t="n">
        <v>44496</v>
      </c>
      <c r="B475" s="2" t="n"/>
      <c r="C475" s="88">
        <f>IFERROR(IF(E475="","","ST"&amp;LEFT(E475,2)&amp;COUNTIF(E$2:E475,"&lt;&gt;")),"")</f>
        <v/>
      </c>
      <c r="D475" s="11" t="inlineStr">
        <is>
          <t>WARP STOCK</t>
        </is>
      </c>
      <c r="E475" s="9" t="inlineStr">
        <is>
          <t>WA63</t>
        </is>
      </c>
      <c r="F475" s="4">
        <f>VLOOKUP($E475,'YARN CODES'!$A$2:$E1000,2,0)</f>
        <v/>
      </c>
      <c r="G475" s="4">
        <f>VLOOKUP($E475,'YARN CODES'!$A$2:$E1000,3,0)</f>
        <v/>
      </c>
      <c r="H475" s="4">
        <f>VLOOKUP($E475,'YARN CODES'!$A$2:$E1000,4,0)</f>
        <v/>
      </c>
      <c r="I475" s="4">
        <f>VLOOKUP($E475,'YARN CODES'!$A$2:$E1000,5,0)</f>
        <v/>
      </c>
      <c r="K475" s="11" t="n">
        <v>0</v>
      </c>
    </row>
    <row r="476" ht="16.2" customHeight="1" s="87">
      <c r="A476" s="2" t="n">
        <v>44496</v>
      </c>
      <c r="B476" s="2" t="n"/>
      <c r="C476" s="88">
        <f>IFERROR(IF(E476="","","ST"&amp;LEFT(E476,2)&amp;COUNTIF(E$2:E476,"&lt;&gt;")),"")</f>
        <v/>
      </c>
      <c r="D476" s="11" t="inlineStr">
        <is>
          <t>WARP STOCK</t>
        </is>
      </c>
      <c r="E476" s="9" t="inlineStr">
        <is>
          <t>WA64</t>
        </is>
      </c>
      <c r="F476" s="4">
        <f>VLOOKUP($E476,'YARN CODES'!$A$2:$E1000,2,0)</f>
        <v/>
      </c>
      <c r="G476" s="4">
        <f>VLOOKUP($E476,'YARN CODES'!$A$2:$E1000,3,0)</f>
        <v/>
      </c>
      <c r="H476" s="4">
        <f>VLOOKUP($E476,'YARN CODES'!$A$2:$E1000,4,0)</f>
        <v/>
      </c>
      <c r="I476" s="4">
        <f>VLOOKUP($E476,'YARN CODES'!$A$2:$E1000,5,0)</f>
        <v/>
      </c>
      <c r="K476" s="11" t="n">
        <v>0</v>
      </c>
    </row>
    <row r="477" ht="16.2" customHeight="1" s="87">
      <c r="A477" s="2" t="n">
        <v>44496</v>
      </c>
      <c r="B477" s="2" t="n"/>
      <c r="C477" s="88">
        <f>IFERROR(IF(E477="","","ST"&amp;LEFT(E477,2)&amp;COUNTIF(E$2:E477,"&lt;&gt;")),"")</f>
        <v/>
      </c>
      <c r="D477" s="11" t="inlineStr">
        <is>
          <t>WARP STOCK</t>
        </is>
      </c>
      <c r="E477" s="9" t="inlineStr">
        <is>
          <t>WA65</t>
        </is>
      </c>
      <c r="F477" s="4">
        <f>VLOOKUP($E477,'YARN CODES'!$A$2:$E1000,2,0)</f>
        <v/>
      </c>
      <c r="G477" s="4">
        <f>VLOOKUP($E477,'YARN CODES'!$A$2:$E1000,3,0)</f>
        <v/>
      </c>
      <c r="H477" s="4">
        <f>VLOOKUP($E477,'YARN CODES'!$A$2:$E1000,4,0)</f>
        <v/>
      </c>
      <c r="I477" s="4">
        <f>VLOOKUP($E477,'YARN CODES'!$A$2:$E1000,5,0)</f>
        <v/>
      </c>
      <c r="K477" s="11" t="n">
        <v>0</v>
      </c>
    </row>
    <row r="478" ht="16.2" customHeight="1" s="87">
      <c r="A478" s="2" t="n">
        <v>44496</v>
      </c>
      <c r="B478" s="2" t="n"/>
      <c r="C478" s="88">
        <f>IFERROR(IF(E478="","","ST"&amp;LEFT(E478,2)&amp;COUNTIF(E$2:E478,"&lt;&gt;")),"")</f>
        <v/>
      </c>
      <c r="D478" s="11" t="inlineStr">
        <is>
          <t>WARP STOCK</t>
        </is>
      </c>
      <c r="E478" s="9" t="inlineStr">
        <is>
          <t>WA66</t>
        </is>
      </c>
      <c r="F478" s="4">
        <f>VLOOKUP($E478,'YARN CODES'!$A$2:$E1000,2,0)</f>
        <v/>
      </c>
      <c r="G478" s="4">
        <f>VLOOKUP($E478,'YARN CODES'!$A$2:$E1000,3,0)</f>
        <v/>
      </c>
      <c r="H478" s="4">
        <f>VLOOKUP($E478,'YARN CODES'!$A$2:$E1000,4,0)</f>
        <v/>
      </c>
      <c r="I478" s="4">
        <f>VLOOKUP($E478,'YARN CODES'!$A$2:$E1000,5,0)</f>
        <v/>
      </c>
      <c r="K478" s="11" t="n">
        <v>0</v>
      </c>
    </row>
    <row r="479" ht="16.2" customHeight="1" s="87">
      <c r="A479" s="2" t="n">
        <v>44496</v>
      </c>
      <c r="B479" s="2" t="n"/>
      <c r="C479" s="88">
        <f>IFERROR(IF(E479="","","ST"&amp;LEFT(E479,2)&amp;COUNTIF(E$2:E479,"&lt;&gt;")),"")</f>
        <v/>
      </c>
      <c r="D479" s="11" t="inlineStr">
        <is>
          <t>WARP STOCK</t>
        </is>
      </c>
      <c r="E479" s="9" t="inlineStr">
        <is>
          <t>WA67</t>
        </is>
      </c>
      <c r="F479" s="4">
        <f>VLOOKUP($E479,'YARN CODES'!$A$2:$E1000,2,0)</f>
        <v/>
      </c>
      <c r="G479" s="4">
        <f>VLOOKUP($E479,'YARN CODES'!$A$2:$E1000,3,0)</f>
        <v/>
      </c>
      <c r="H479" s="4">
        <f>VLOOKUP($E479,'YARN CODES'!$A$2:$E1000,4,0)</f>
        <v/>
      </c>
      <c r="I479" s="4">
        <f>VLOOKUP($E479,'YARN CODES'!$A$2:$E1000,5,0)</f>
        <v/>
      </c>
      <c r="K479" s="11" t="n">
        <v>0</v>
      </c>
    </row>
    <row r="480" ht="16.2" customHeight="1" s="87">
      <c r="A480" s="2" t="n">
        <v>44496</v>
      </c>
      <c r="B480" s="2" t="n"/>
      <c r="C480" s="88">
        <f>IFERROR(IF(E480="","","ST"&amp;LEFT(E480,2)&amp;COUNTIF(E$2:E480,"&lt;&gt;")),"")</f>
        <v/>
      </c>
      <c r="D480" s="11" t="inlineStr">
        <is>
          <t>WARP STOCK</t>
        </is>
      </c>
      <c r="E480" s="9" t="inlineStr">
        <is>
          <t>WA109</t>
        </is>
      </c>
      <c r="F480" s="4">
        <f>VLOOKUP($E480,'YARN CODES'!$A$2:$E1000,2,0)</f>
        <v/>
      </c>
      <c r="G480" s="4">
        <f>VLOOKUP($E480,'YARN CODES'!$A$2:$E1000,3,0)</f>
        <v/>
      </c>
      <c r="H480" s="4">
        <f>VLOOKUP($E480,'YARN CODES'!$A$2:$E1000,4,0)</f>
        <v/>
      </c>
      <c r="I480" s="4">
        <f>VLOOKUP($E480,'YARN CODES'!$A$2:$E1000,5,0)</f>
        <v/>
      </c>
      <c r="K480" s="11" t="n">
        <v>164.66</v>
      </c>
    </row>
    <row r="481" ht="16.2" customHeight="1" s="87">
      <c r="A481" s="2" t="n">
        <v>44496</v>
      </c>
      <c r="B481" s="2" t="n"/>
      <c r="C481" s="88">
        <f>IFERROR(IF(E481="","","ST"&amp;LEFT(E481,2)&amp;COUNTIF(E$2:E481,"&lt;&gt;")),"")</f>
        <v/>
      </c>
      <c r="D481" s="11" t="inlineStr">
        <is>
          <t>WARP STOCK</t>
        </is>
      </c>
      <c r="E481" s="9" t="inlineStr">
        <is>
          <t>[Person_39]</t>
        </is>
      </c>
      <c r="F481" s="4">
        <f>VLOOKUP($E481,'YARN CODES'!$A$2:$E1000,2,0)</f>
        <v/>
      </c>
      <c r="G481" s="4">
        <f>VLOOKUP($E481,'YARN CODES'!$A$2:$E1000,3,0)</f>
        <v/>
      </c>
      <c r="H481" s="4">
        <f>VLOOKUP($E481,'YARN CODES'!$A$2:$E1000,4,0)</f>
        <v/>
      </c>
      <c r="I481" s="4">
        <f>VLOOKUP($E481,'YARN CODES'!$A$2:$E1000,5,0)</f>
        <v/>
      </c>
      <c r="K481" s="11" t="n">
        <v>0</v>
      </c>
    </row>
    <row r="482" ht="16.2" customHeight="1" s="87">
      <c r="A482" s="2" t="n">
        <v>44496</v>
      </c>
      <c r="B482" s="2" t="n"/>
      <c r="C482" s="88">
        <f>IFERROR(IF(E482="","","ST"&amp;LEFT(E482,2)&amp;COUNTIF(E$2:E482,"&lt;&gt;")),"")</f>
        <v/>
      </c>
      <c r="D482" s="11" t="inlineStr">
        <is>
          <t>WARP STOCK</t>
        </is>
      </c>
      <c r="E482" s="9" t="inlineStr">
        <is>
          <t>WA47</t>
        </is>
      </c>
      <c r="F482" s="4">
        <f>VLOOKUP($E482,'YARN CODES'!$A$2:$E1000,2,0)</f>
        <v/>
      </c>
      <c r="G482" s="4">
        <f>VLOOKUP($E482,'YARN CODES'!$A$2:$E1000,3,0)</f>
        <v/>
      </c>
      <c r="H482" s="4">
        <f>VLOOKUP($E482,'YARN CODES'!$A$2:$E1000,4,0)</f>
        <v/>
      </c>
      <c r="I482" s="4">
        <f>VLOOKUP($E482,'YARN CODES'!$A$2:$E1000,5,0)</f>
        <v/>
      </c>
      <c r="K482" s="11" t="n">
        <v>0</v>
      </c>
    </row>
    <row r="483" ht="16.2" customHeight="1" s="87">
      <c r="A483" s="2" t="n">
        <v>44496</v>
      </c>
      <c r="B483" s="2" t="n"/>
      <c r="C483" s="88">
        <f>IFERROR(IF(E483="","","ST"&amp;LEFT(E483,2)&amp;COUNTIF(E$2:E483,"&lt;&gt;")),"")</f>
        <v/>
      </c>
      <c r="D483" s="11" t="inlineStr">
        <is>
          <t>WARP STOCK</t>
        </is>
      </c>
      <c r="E483" s="9" t="inlineStr">
        <is>
          <t>WA48</t>
        </is>
      </c>
      <c r="F483" s="4">
        <f>VLOOKUP($E483,'YARN CODES'!$A$2:$E1000,2,0)</f>
        <v/>
      </c>
      <c r="G483" s="4">
        <f>VLOOKUP($E483,'YARN CODES'!$A$2:$E1000,3,0)</f>
        <v/>
      </c>
      <c r="H483" s="4">
        <f>VLOOKUP($E483,'YARN CODES'!$A$2:$E1000,4,0)</f>
        <v/>
      </c>
      <c r="I483" s="4">
        <f>VLOOKUP($E483,'YARN CODES'!$A$2:$E1000,5,0)</f>
        <v/>
      </c>
      <c r="K483" s="11" t="n">
        <v>0</v>
      </c>
    </row>
    <row r="484" ht="16.2" customHeight="1" s="87">
      <c r="A484" s="2" t="n">
        <v>44496</v>
      </c>
      <c r="B484" s="2" t="n"/>
      <c r="C484" s="88">
        <f>IFERROR(IF(E484="","","ST"&amp;LEFT(E484,2)&amp;COUNTIF(E$2:E484,"&lt;&gt;")),"")</f>
        <v/>
      </c>
      <c r="D484" s="11" t="inlineStr">
        <is>
          <t>WARP STOCK</t>
        </is>
      </c>
      <c r="E484" s="9" t="inlineStr">
        <is>
          <t>WA49</t>
        </is>
      </c>
      <c r="F484" s="4">
        <f>VLOOKUP($E484,'YARN CODES'!$A$2:$E1000,2,0)</f>
        <v/>
      </c>
      <c r="G484" s="4">
        <f>VLOOKUP($E484,'YARN CODES'!$A$2:$E1000,3,0)</f>
        <v/>
      </c>
      <c r="H484" s="4">
        <f>VLOOKUP($E484,'YARN CODES'!$A$2:$E1000,4,0)</f>
        <v/>
      </c>
      <c r="I484" s="4">
        <f>VLOOKUP($E484,'YARN CODES'!$A$2:$E1000,5,0)</f>
        <v/>
      </c>
      <c r="K484" s="11" t="n">
        <v>148.6</v>
      </c>
    </row>
    <row r="485" ht="16.2" customHeight="1" s="87">
      <c r="A485" s="2" t="n">
        <v>44496</v>
      </c>
      <c r="B485" s="2" t="n"/>
      <c r="C485" s="88">
        <f>IFERROR(IF(E485="","","ST"&amp;LEFT(E485,2)&amp;COUNTIF(E$2:E485,"&lt;&gt;")),"")</f>
        <v/>
      </c>
      <c r="D485" s="11" t="inlineStr">
        <is>
          <t>WARP STOCK</t>
        </is>
      </c>
      <c r="E485" s="9" t="inlineStr">
        <is>
          <t>WA50</t>
        </is>
      </c>
      <c r="F485" s="4">
        <f>VLOOKUP($E485,'YARN CODES'!$A$2:$E1000,2,0)</f>
        <v/>
      </c>
      <c r="G485" s="4">
        <f>VLOOKUP($E485,'YARN CODES'!$A$2:$E1000,3,0)</f>
        <v/>
      </c>
      <c r="H485" s="4">
        <f>VLOOKUP($E485,'YARN CODES'!$A$2:$E1000,4,0)</f>
        <v/>
      </c>
      <c r="I485" s="4">
        <f>VLOOKUP($E485,'YARN CODES'!$A$2:$E1000,5,0)</f>
        <v/>
      </c>
      <c r="K485" s="11" t="n">
        <v>201.85</v>
      </c>
    </row>
    <row r="486" ht="16.2" customHeight="1" s="87">
      <c r="A486" s="2" t="n">
        <v>44496</v>
      </c>
      <c r="B486" s="2" t="n"/>
      <c r="C486" s="88">
        <f>IFERROR(IF(E486="","","ST"&amp;LEFT(E486,2)&amp;COUNTIF(E$2:E486,"&lt;&gt;")),"")</f>
        <v/>
      </c>
      <c r="D486" s="11" t="inlineStr">
        <is>
          <t>WARP STOCK</t>
        </is>
      </c>
      <c r="E486" s="9" t="inlineStr">
        <is>
          <t>WA114</t>
        </is>
      </c>
      <c r="F486" s="4">
        <f>VLOOKUP($E486,'YARN CODES'!$A$2:$E1000,2,0)</f>
        <v/>
      </c>
      <c r="G486" s="4">
        <f>VLOOKUP($E486,'YARN CODES'!$A$2:$E1000,3,0)</f>
        <v/>
      </c>
      <c r="H486" s="4">
        <f>VLOOKUP($E486,'YARN CODES'!$A$2:$E1000,4,0)</f>
        <v/>
      </c>
      <c r="I486" s="4">
        <f>VLOOKUP($E486,'YARN CODES'!$A$2:$E1000,5,0)</f>
        <v/>
      </c>
      <c r="K486" s="11" t="n">
        <v>1373.64</v>
      </c>
    </row>
    <row r="487" ht="16.2" customHeight="1" s="87">
      <c r="A487" s="2" t="n">
        <v>44496</v>
      </c>
      <c r="B487" s="2" t="n"/>
      <c r="C487" s="88">
        <f>IFERROR(IF(E487="","","ST"&amp;LEFT(E487,2)&amp;COUNTIF(E$2:E487,"&lt;&gt;")),"")</f>
        <v/>
      </c>
      <c r="D487" s="11" t="inlineStr">
        <is>
          <t>WARP STOCK</t>
        </is>
      </c>
      <c r="E487" s="9" t="e">
        <v>#N/A</v>
      </c>
      <c r="F487" s="4">
        <f>VLOOKUP($E487,'YARN CODES'!$A$2:$E1000,2,0)</f>
        <v/>
      </c>
      <c r="G487" s="4">
        <f>VLOOKUP($E487,'YARN CODES'!$A$2:$E1000,3,0)</f>
        <v/>
      </c>
      <c r="H487" s="4">
        <f>VLOOKUP($E487,'YARN CODES'!$A$2:$E1000,4,0)</f>
        <v/>
      </c>
      <c r="I487" s="4">
        <f>VLOOKUP($E487,'YARN CODES'!$A$2:$E1000,5,0)</f>
        <v/>
      </c>
      <c r="K487" s="11" t="n">
        <v>117</v>
      </c>
    </row>
    <row r="488" ht="16.2" customHeight="1" s="87">
      <c r="A488" s="2" t="n">
        <v>44496</v>
      </c>
      <c r="B488" s="2" t="n"/>
      <c r="C488" s="88">
        <f>IFERROR(IF(E488="","","ST"&amp;LEFT(E488,2)&amp;COUNTIF(E$2:E488,"&lt;&gt;")),"")</f>
        <v/>
      </c>
      <c r="D488" s="11" t="inlineStr">
        <is>
          <t>WARP STOCK</t>
        </is>
      </c>
      <c r="E488" s="9" t="e">
        <v>#N/A</v>
      </c>
      <c r="F488" s="4">
        <f>VLOOKUP($E488,'YARN CODES'!$A$2:$E1000,2,0)</f>
        <v/>
      </c>
      <c r="G488" s="4">
        <f>VLOOKUP($E488,'YARN CODES'!$A$2:$E1000,3,0)</f>
        <v/>
      </c>
      <c r="H488" s="4">
        <f>VLOOKUP($E488,'YARN CODES'!$A$2:$E1000,4,0)</f>
        <v/>
      </c>
      <c r="I488" s="4">
        <f>VLOOKUP($E488,'YARN CODES'!$A$2:$E1000,5,0)</f>
        <v/>
      </c>
      <c r="K488" s="11" t="n">
        <v>25.6</v>
      </c>
    </row>
    <row r="489" ht="16.2" customHeight="1" s="87">
      <c r="A489" s="2" t="n">
        <v>44496</v>
      </c>
      <c r="B489" s="2" t="n"/>
      <c r="C489" s="88">
        <f>IFERROR(IF(E489="","","ST"&amp;LEFT(E489,2)&amp;COUNTIF(E$2:E489,"&lt;&gt;")),"")</f>
        <v/>
      </c>
      <c r="D489" s="11" t="inlineStr">
        <is>
          <t>WARP STOCK</t>
        </is>
      </c>
      <c r="E489" s="9" t="e">
        <v>#N/A</v>
      </c>
      <c r="F489" s="4">
        <f>VLOOKUP($E489,'YARN CODES'!$A$2:$E1000,2,0)</f>
        <v/>
      </c>
      <c r="G489" s="4">
        <f>VLOOKUP($E489,'YARN CODES'!$A$2:$E1000,3,0)</f>
        <v/>
      </c>
      <c r="H489" s="4">
        <f>VLOOKUP($E489,'YARN CODES'!$A$2:$E1000,4,0)</f>
        <v/>
      </c>
      <c r="I489" s="4">
        <f>VLOOKUP($E489,'YARN CODES'!$A$2:$E1000,5,0)</f>
        <v/>
      </c>
      <c r="K489" s="11" t="n">
        <v>45</v>
      </c>
    </row>
    <row r="490" ht="16.2" customHeight="1" s="87">
      <c r="A490" s="2" t="n">
        <v>44496</v>
      </c>
      <c r="B490" s="2" t="n"/>
      <c r="C490" s="88">
        <f>IFERROR(IF(E490="","","ST"&amp;LEFT(E490,2)&amp;COUNTIF(E$2:E490,"&lt;&gt;")),"")</f>
        <v/>
      </c>
      <c r="D490" s="11" t="inlineStr">
        <is>
          <t>WARP STOCK</t>
        </is>
      </c>
      <c r="E490" s="9" t="e">
        <v>#N/A</v>
      </c>
      <c r="F490" s="4">
        <f>VLOOKUP($E490,'YARN CODES'!$A$2:$E1000,2,0)</f>
        <v/>
      </c>
      <c r="G490" s="4">
        <f>VLOOKUP($E490,'YARN CODES'!$A$2:$E1000,3,0)</f>
        <v/>
      </c>
      <c r="H490" s="4">
        <f>VLOOKUP($E490,'YARN CODES'!$A$2:$E1000,4,0)</f>
        <v/>
      </c>
      <c r="I490" s="4">
        <f>VLOOKUP($E490,'YARN CODES'!$A$2:$E1000,5,0)</f>
        <v/>
      </c>
      <c r="K490" s="11" t="n">
        <v>15.5</v>
      </c>
    </row>
    <row r="491" ht="16.2" customHeight="1" s="87">
      <c r="A491" s="2" t="n">
        <v>44496</v>
      </c>
      <c r="B491" s="2" t="n"/>
      <c r="C491" s="88">
        <f>IFERROR(IF(E491="","","ST"&amp;LEFT(E491,2)&amp;COUNTIF(E$2:E491,"&lt;&gt;")),"")</f>
        <v/>
      </c>
      <c r="D491" s="11" t="inlineStr">
        <is>
          <t>WARP STOCK</t>
        </is>
      </c>
      <c r="E491" s="9" t="e">
        <v>#N/A</v>
      </c>
      <c r="F491" s="4">
        <f>VLOOKUP($E491,'YARN CODES'!$A$2:$E1000,2,0)</f>
        <v/>
      </c>
      <c r="G491" s="4">
        <f>VLOOKUP($E491,'YARN CODES'!$A$2:$E1000,3,0)</f>
        <v/>
      </c>
      <c r="H491" s="4">
        <f>VLOOKUP($E491,'YARN CODES'!$A$2:$E1000,4,0)</f>
        <v/>
      </c>
      <c r="I491" s="4">
        <f>VLOOKUP($E491,'YARN CODES'!$A$2:$E1000,5,0)</f>
        <v/>
      </c>
      <c r="K491" s="11" t="n">
        <v>32.2</v>
      </c>
    </row>
    <row r="492" ht="16.2" customHeight="1" s="87">
      <c r="A492" s="2" t="n">
        <v>44496</v>
      </c>
      <c r="B492" s="2" t="n"/>
      <c r="C492" s="88">
        <f>IFERROR(IF(E492="","","ST"&amp;LEFT(E492,2)&amp;COUNTIF(E$2:E492,"&lt;&gt;")),"")</f>
        <v/>
      </c>
      <c r="D492" s="11" t="inlineStr">
        <is>
          <t>WARP STOCK</t>
        </is>
      </c>
      <c r="E492" s="9" t="e">
        <v>#N/A</v>
      </c>
      <c r="F492" s="4">
        <f>VLOOKUP($E492,'YARN CODES'!$A$2:$E1000,2,0)</f>
        <v/>
      </c>
      <c r="G492" s="4">
        <f>VLOOKUP($E492,'YARN CODES'!$A$2:$E1000,3,0)</f>
        <v/>
      </c>
      <c r="H492" s="4">
        <f>VLOOKUP($E492,'YARN CODES'!$A$2:$E1000,4,0)</f>
        <v/>
      </c>
      <c r="I492" s="4">
        <f>VLOOKUP($E492,'YARN CODES'!$A$2:$E1000,5,0)</f>
        <v/>
      </c>
      <c r="J492" s="11" t="n">
        <v>0</v>
      </c>
      <c r="K492" s="11" t="n">
        <v>76</v>
      </c>
    </row>
    <row r="493" ht="15.75" customHeight="1" s="87">
      <c r="C493" s="88">
        <f>IFERROR(IF(E493="","","ST"&amp;LEFT(E493,2)&amp;COUNTIF(E$2:E493,"&lt;&gt;")),"")</f>
        <v/>
      </c>
    </row>
    <row r="494" ht="15.75" customHeight="1" s="87">
      <c r="C494" s="88">
        <f>IFERROR(IF(E494="","","ST"&amp;LEFT(E494,2)&amp;COUNTIF(E$2:E494,"&lt;&gt;")),"")</f>
        <v/>
      </c>
    </row>
    <row r="495" ht="15.75" customHeight="1" s="87">
      <c r="C495" s="88">
        <f>IFERROR(IF(E495="","","ST"&amp;LEFT(E495,2)&amp;COUNTIF(E$2:E495,"&lt;&gt;")),"")</f>
        <v/>
      </c>
    </row>
    <row r="496" ht="15.75" customHeight="1" s="87">
      <c r="C496" s="88">
        <f>IFERROR(IF(E496="","","ST"&amp;LEFT(E496,2)&amp;COUNTIF(E$2:E496,"&lt;&gt;")),"")</f>
        <v/>
      </c>
    </row>
    <row r="497" ht="15.75" customHeight="1" s="87">
      <c r="C497" s="88">
        <f>IFERROR(IF(E497="","","ST"&amp;LEFT(E497,2)&amp;COUNTIF(E$2:E497,"&lt;&gt;")),"")</f>
        <v/>
      </c>
    </row>
    <row r="498" ht="15.75" customHeight="1" s="87">
      <c r="C498" s="88">
        <f>IFERROR(IF(E498="","","ST"&amp;LEFT(E498,2)&amp;COUNTIF(E$2:E498,"&lt;&gt;")),"")</f>
        <v/>
      </c>
    </row>
    <row r="499" ht="15.75" customHeight="1" s="87">
      <c r="C499" s="88">
        <f>IFERROR(IF(E499="","","ST"&amp;LEFT(E499,2)&amp;COUNTIF(E$2:E499,"&lt;&gt;")),"")</f>
        <v/>
      </c>
    </row>
    <row r="500" ht="15.75" customHeight="1" s="87">
      <c r="C500" s="88">
        <f>IFERROR(IF(E500="","","ST"&amp;LEFT(E500,2)&amp;COUNTIF(E$2:E500,"&lt;&gt;")),"")</f>
        <v/>
      </c>
    </row>
    <row r="501" ht="15.75" customHeight="1" s="87">
      <c r="C501" s="88">
        <f>IFERROR(IF(E501="","","ST"&amp;LEFT(E501,2)&amp;COUNTIF(E$2:E501,"&lt;&gt;")),"")</f>
        <v/>
      </c>
    </row>
  </sheetData>
  <autoFilter ref="A1:L1000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 filterMode="1">
    <outlinePr summaryBelow="0" summaryRight="0"/>
    <pageSetUpPr/>
  </sheetPr>
  <dimension ref="A1:I492"/>
  <sheetViews>
    <sheetView workbookViewId="0">
      <selection activeCell="A1" sqref="A1"/>
    </sheetView>
  </sheetViews>
  <sheetFormatPr baseColWidth="8" defaultColWidth="14.44140625" defaultRowHeight="15.75" customHeight="1"/>
  <cols>
    <col width="20.88671875" customWidth="1" style="87" min="2" max="2"/>
    <col width="60.109375" customWidth="1" style="87" min="8" max="8"/>
  </cols>
  <sheetData>
    <row r="1" ht="13.2" customHeight="1" s="87">
      <c r="A1" s="9" t="n"/>
    </row>
    <row r="2" hidden="1" ht="14.4" customHeight="1" s="87">
      <c r="A2" s="9">
        <f t="array" ref="A2">INDEX('YARN CODES'!$A$2:$A$1000,MATCH(D2&amp;E2,'YARN CODES'!$C$2:$C$1000&amp;'YARN CODES'!$D$2:$D$1000,0))</f>
        <v/>
      </c>
      <c r="B2" s="10" t="inlineStr">
        <is>
          <t>WEFT STOCK</t>
        </is>
      </c>
      <c r="C2" s="10" t="inlineStr">
        <is>
          <t>CHENILLE</t>
        </is>
      </c>
      <c r="D2" s="10" t="inlineStr">
        <is>
          <t>2 NM</t>
        </is>
      </c>
      <c r="E2" s="10" t="inlineStr">
        <is>
          <t>NATURAL CHENILLE</t>
        </is>
      </c>
      <c r="F2" s="10" t="inlineStr">
        <is>
          <t>NATURAL CHENILLE</t>
        </is>
      </c>
      <c r="G2" s="5" t="n">
        <v>0</v>
      </c>
      <c r="H2" s="11">
        <f>D2&amp;E2</f>
        <v/>
      </c>
      <c r="I2" s="11">
        <f>A2</f>
        <v/>
      </c>
    </row>
    <row r="3" hidden="1" ht="14.4" customHeight="1" s="87">
      <c r="A3" s="9">
        <f t="array" ref="A3">INDEX('YARN CODES'!$A$2:$A$1000,MATCH(D3&amp;E3,'YARN CODES'!$C$2:$C$1000&amp;'YARN CODES'!$D$2:$D$1000,0))</f>
        <v/>
      </c>
      <c r="B3" s="10" t="inlineStr">
        <is>
          <t>WEFT STOCK</t>
        </is>
      </c>
      <c r="C3" s="10" t="inlineStr">
        <is>
          <t>CHENILLE</t>
        </is>
      </c>
      <c r="D3" s="10" t="inlineStr">
        <is>
          <t>4 NM</t>
        </is>
      </c>
      <c r="E3" s="10" t="inlineStr">
        <is>
          <t>P. GREEN</t>
        </is>
      </c>
      <c r="F3" s="10" t="inlineStr">
        <is>
          <t>P. GREEN</t>
        </is>
      </c>
      <c r="G3" s="5" t="n">
        <v>0</v>
      </c>
      <c r="H3" s="11">
        <f>D3&amp;E3</f>
        <v/>
      </c>
      <c r="I3" s="11">
        <f>A3</f>
        <v/>
      </c>
    </row>
    <row r="4" hidden="1" ht="14.4" customHeight="1" s="87">
      <c r="A4" s="9">
        <f t="array" ref="A4">INDEX('YARN CODES'!$A$2:$A$1000,MATCH(D4&amp;E4,'YARN CODES'!$C$2:$C$1000&amp;'YARN CODES'!$D$2:$D$1000,0))</f>
        <v/>
      </c>
      <c r="B4" s="10" t="inlineStr">
        <is>
          <t>WEFT STOCK</t>
        </is>
      </c>
      <c r="C4" s="10" t="inlineStr">
        <is>
          <t>CHENILLE</t>
        </is>
      </c>
      <c r="D4" s="10" t="inlineStr">
        <is>
          <t>4 NM</t>
        </is>
      </c>
      <c r="E4" s="10" t="inlineStr">
        <is>
          <t>SEA GREEN</t>
        </is>
      </c>
      <c r="F4" s="10" t="inlineStr">
        <is>
          <t>SEA GREEN</t>
        </is>
      </c>
      <c r="G4" s="5" t="n">
        <v>48.1</v>
      </c>
      <c r="H4" s="11">
        <f>D4&amp;E4</f>
        <v/>
      </c>
      <c r="I4" s="11">
        <f>A4</f>
        <v/>
      </c>
    </row>
    <row r="5" hidden="1" ht="14.4" customHeight="1" s="87">
      <c r="A5" s="9">
        <f t="array" ref="A5">INDEX('YARN CODES'!$A$2:$A$1000,MATCH(D5&amp;E5,'YARN CODES'!$C$2:$C$1000&amp;'YARN CODES'!$D$2:$D$1000,0))</f>
        <v/>
      </c>
      <c r="B5" s="10" t="inlineStr">
        <is>
          <t>WEFT STOCK</t>
        </is>
      </c>
      <c r="C5" s="10" t="inlineStr">
        <is>
          <t>CHENILLE</t>
        </is>
      </c>
      <c r="D5" s="10" t="inlineStr">
        <is>
          <t>4 NM</t>
        </is>
      </c>
      <c r="E5" s="10" t="inlineStr">
        <is>
          <t>MAROON</t>
        </is>
      </c>
      <c r="F5" s="10" t="inlineStr">
        <is>
          <t>MAROON</t>
        </is>
      </c>
      <c r="G5" s="5" t="n">
        <v>93</v>
      </c>
      <c r="H5" s="11">
        <f>D5&amp;E5</f>
        <v/>
      </c>
      <c r="I5" s="11">
        <f>A5</f>
        <v/>
      </c>
    </row>
    <row r="6" hidden="1" ht="14.4" customHeight="1" s="87">
      <c r="A6" s="9">
        <f t="array" ref="A6">INDEX('YARN CODES'!$A$2:$A$1000,MATCH(D6&amp;E6,'YARN CODES'!$C$2:$C$1000&amp;'YARN CODES'!$D$2:$D$1000,0))</f>
        <v/>
      </c>
      <c r="B6" s="10" t="inlineStr">
        <is>
          <t>WEFT STOCK</t>
        </is>
      </c>
      <c r="C6" s="10" t="inlineStr">
        <is>
          <t>CHENILLE</t>
        </is>
      </c>
      <c r="D6" s="10" t="inlineStr">
        <is>
          <t>4 NM</t>
        </is>
      </c>
      <c r="E6" s="10" t="inlineStr">
        <is>
          <t>T BLUE</t>
        </is>
      </c>
      <c r="F6" s="10" t="inlineStr">
        <is>
          <t>T BLUE</t>
        </is>
      </c>
      <c r="G6" s="5" t="n">
        <v>0</v>
      </c>
      <c r="H6" s="11">
        <f>D6&amp;E6</f>
        <v/>
      </c>
      <c r="I6" s="11">
        <f>A6</f>
        <v/>
      </c>
    </row>
    <row r="7" hidden="1" ht="14.4" customHeight="1" s="87">
      <c r="A7" s="9">
        <f t="array" ref="A7">INDEX('YARN CODES'!$A$2:$A$1000,MATCH(D7&amp;E7,'YARN CODES'!$C$2:$C$1000&amp;'YARN CODES'!$D$2:$D$1000,0))</f>
        <v/>
      </c>
      <c r="B7" s="10" t="inlineStr">
        <is>
          <t>WEFT STOCK</t>
        </is>
      </c>
      <c r="C7" s="10" t="inlineStr">
        <is>
          <t>CHENILLE</t>
        </is>
      </c>
      <c r="D7" s="10" t="inlineStr">
        <is>
          <t>4 NM</t>
        </is>
      </c>
      <c r="E7" s="10" t="inlineStr">
        <is>
          <t>D. PINK</t>
        </is>
      </c>
      <c r="F7" s="10" t="inlineStr">
        <is>
          <t>D. PINK</t>
        </is>
      </c>
      <c r="G7" s="5" t="n">
        <v>0</v>
      </c>
      <c r="H7" s="11">
        <f>D7&amp;E7</f>
        <v/>
      </c>
      <c r="I7" s="11">
        <f>A7</f>
        <v/>
      </c>
    </row>
    <row r="8" hidden="1" ht="14.4" customHeight="1" s="87">
      <c r="A8" s="9">
        <f t="array" ref="A8">INDEX('YARN CODES'!$A$2:$A$1000,MATCH(D8&amp;E8,'YARN CODES'!$C$2:$C$1000&amp;'YARN CODES'!$D$2:$D$1000,0))</f>
        <v/>
      </c>
      <c r="B8" s="10" t="inlineStr">
        <is>
          <t>WEFT STOCK</t>
        </is>
      </c>
      <c r="C8" s="10" t="inlineStr">
        <is>
          <t>CHENILLE</t>
        </is>
      </c>
      <c r="D8" s="10" t="inlineStr">
        <is>
          <t>4 NM</t>
        </is>
      </c>
      <c r="E8" s="10" t="inlineStr">
        <is>
          <t>BLACK</t>
        </is>
      </c>
      <c r="F8" s="10" t="inlineStr">
        <is>
          <t>BLACK</t>
        </is>
      </c>
      <c r="G8" s="5" t="n">
        <v>21</v>
      </c>
      <c r="H8" s="11">
        <f>D8&amp;E8</f>
        <v/>
      </c>
      <c r="I8" s="11">
        <f>A8</f>
        <v/>
      </c>
    </row>
    <row r="9" hidden="1" ht="14.4" customHeight="1" s="87">
      <c r="A9" s="9">
        <f t="array" ref="A9">INDEX('YARN CODES'!$A$2:$A$1000,MATCH(D9&amp;E9,'YARN CODES'!$C$2:$C$1000&amp;'YARN CODES'!$D$2:$D$1000,0))</f>
        <v/>
      </c>
      <c r="B9" s="10" t="inlineStr">
        <is>
          <t>WEFT STOCK</t>
        </is>
      </c>
      <c r="C9" s="10" t="inlineStr">
        <is>
          <t>CHENILLE</t>
        </is>
      </c>
      <c r="D9" s="10" t="inlineStr">
        <is>
          <t>4 NM</t>
        </is>
      </c>
      <c r="E9" s="10" t="inlineStr">
        <is>
          <t>COFFEE</t>
        </is>
      </c>
      <c r="F9" s="10" t="inlineStr">
        <is>
          <t>COFFEE</t>
        </is>
      </c>
      <c r="G9" s="5" t="n">
        <v>137.16</v>
      </c>
      <c r="H9" s="11">
        <f>D9&amp;E9</f>
        <v/>
      </c>
      <c r="I9" s="11">
        <f>A9</f>
        <v/>
      </c>
    </row>
    <row r="10" hidden="1" ht="14.4" customHeight="1" s="87">
      <c r="A10" s="9">
        <f t="array" ref="A10">INDEX('YARN CODES'!$A$2:$A$1000,MATCH(D10&amp;E10,'YARN CODES'!$C$2:$C$1000&amp;'YARN CODES'!$D$2:$D$1000,0))</f>
        <v/>
      </c>
      <c r="B10" s="10" t="inlineStr">
        <is>
          <t>WEFT STOCK</t>
        </is>
      </c>
      <c r="C10" s="10" t="inlineStr">
        <is>
          <t>CHENILLE</t>
        </is>
      </c>
      <c r="D10" s="10" t="inlineStr">
        <is>
          <t>4 NM</t>
        </is>
      </c>
      <c r="E10" s="10" t="inlineStr">
        <is>
          <t>D MAROON</t>
        </is>
      </c>
      <c r="F10" s="10" t="inlineStr">
        <is>
          <t>D MAROON</t>
        </is>
      </c>
      <c r="G10" s="5" t="n">
        <v>6</v>
      </c>
      <c r="H10" s="11">
        <f>D10&amp;E10</f>
        <v/>
      </c>
      <c r="I10" s="11">
        <f>A10</f>
        <v/>
      </c>
    </row>
    <row r="11" hidden="1" ht="14.4" customHeight="1" s="87">
      <c r="A11" s="9">
        <f t="array" ref="A11">INDEX('YARN CODES'!$A$2:$A$1000,MATCH(D11&amp;E11,'YARN CODES'!$C$2:$C$1000&amp;'YARN CODES'!$D$2:$D$1000,0))</f>
        <v/>
      </c>
      <c r="B11" s="10" t="inlineStr">
        <is>
          <t>WEFT STOCK</t>
        </is>
      </c>
      <c r="C11" s="10" t="inlineStr">
        <is>
          <t>CHENILLE</t>
        </is>
      </c>
      <c r="D11" s="10" t="inlineStr">
        <is>
          <t>4 NM</t>
        </is>
      </c>
      <c r="E11" s="10" t="inlineStr">
        <is>
          <t>DAWN</t>
        </is>
      </c>
      <c r="F11" s="10" t="inlineStr">
        <is>
          <t>DAWN</t>
        </is>
      </c>
      <c r="G11" s="5" t="n">
        <v>63.8</v>
      </c>
      <c r="H11" s="11">
        <f>D11&amp;E11</f>
        <v/>
      </c>
      <c r="I11" s="11">
        <f>A11</f>
        <v/>
      </c>
    </row>
    <row r="12" hidden="1" ht="14.4" customHeight="1" s="87">
      <c r="A12" s="9">
        <f t="array" ref="A12">INDEX('YARN CODES'!$A$2:$A$1000,MATCH(D12&amp;E12,'YARN CODES'!$C$2:$C$1000&amp;'YARN CODES'!$D$2:$D$1000,0))</f>
        <v/>
      </c>
      <c r="B12" s="10" t="inlineStr">
        <is>
          <t>WEFT STOCK</t>
        </is>
      </c>
      <c r="C12" s="10" t="inlineStr">
        <is>
          <t>CHENILLE</t>
        </is>
      </c>
      <c r="D12" s="10" t="inlineStr">
        <is>
          <t>4 NM</t>
        </is>
      </c>
      <c r="E12" s="10" t="inlineStr">
        <is>
          <t>D. FIROZI</t>
        </is>
      </c>
      <c r="F12" s="10" t="inlineStr">
        <is>
          <t>D. FIROZI</t>
        </is>
      </c>
      <c r="G12" s="5" t="n">
        <v>0</v>
      </c>
      <c r="H12" s="11">
        <f>D12&amp;E12</f>
        <v/>
      </c>
      <c r="I12" s="11">
        <f>A12</f>
        <v/>
      </c>
    </row>
    <row r="13" hidden="1" ht="14.4" customHeight="1" s="87">
      <c r="A13" s="9">
        <f t="array" ref="A13">INDEX('YARN CODES'!$A$2:$A$1000,MATCH(D13&amp;E13,'YARN CODES'!$C$2:$C$1000&amp;'YARN CODES'!$D$2:$D$1000,0))</f>
        <v/>
      </c>
      <c r="B13" s="10" t="inlineStr">
        <is>
          <t>WEFT STOCK</t>
        </is>
      </c>
      <c r="C13" s="10" t="inlineStr">
        <is>
          <t>CHENILLE</t>
        </is>
      </c>
      <c r="D13" s="10" t="inlineStr">
        <is>
          <t>4 NM</t>
        </is>
      </c>
      <c r="E13" s="10" t="inlineStr">
        <is>
          <t>CARROT</t>
        </is>
      </c>
      <c r="F13" s="10" t="inlineStr">
        <is>
          <t>CARROT</t>
        </is>
      </c>
      <c r="G13" s="5" t="n">
        <v>13.3</v>
      </c>
      <c r="H13" s="11">
        <f>D13&amp;E13</f>
        <v/>
      </c>
      <c r="I13" s="11">
        <f>A13</f>
        <v/>
      </c>
    </row>
    <row r="14" hidden="1" ht="14.4" customHeight="1" s="87">
      <c r="A14" s="9">
        <f t="array" ref="A14">INDEX('YARN CODES'!$A$2:$A$1000,MATCH(D14&amp;E14,'YARN CODES'!$C$2:$C$1000&amp;'YARN CODES'!$D$2:$D$1000,0))</f>
        <v/>
      </c>
      <c r="B14" s="10" t="inlineStr">
        <is>
          <t>WEFT STOCK</t>
        </is>
      </c>
      <c r="C14" s="10" t="inlineStr">
        <is>
          <t>CHENILLE</t>
        </is>
      </c>
      <c r="D14" s="10" t="inlineStr">
        <is>
          <t>4 NM</t>
        </is>
      </c>
      <c r="E14" s="10" t="inlineStr">
        <is>
          <t>RUST</t>
        </is>
      </c>
      <c r="F14" s="10" t="inlineStr">
        <is>
          <t>RUST</t>
        </is>
      </c>
      <c r="G14" s="5" t="n">
        <v>15.38</v>
      </c>
      <c r="H14" s="11">
        <f>D14&amp;E14</f>
        <v/>
      </c>
      <c r="I14" s="11">
        <f>A14</f>
        <v/>
      </c>
    </row>
    <row r="15" hidden="1" ht="14.4" customHeight="1" s="87">
      <c r="A15" s="9">
        <f t="array" ref="A15">INDEX('YARN CODES'!$A$2:$A$1000,MATCH(D15&amp;E15,'YARN CODES'!$C$2:$C$1000&amp;'YARN CODES'!$D$2:$D$1000,0))</f>
        <v/>
      </c>
      <c r="B15" s="10" t="inlineStr">
        <is>
          <t>WEFT STOCK</t>
        </is>
      </c>
      <c r="C15" s="10" t="inlineStr">
        <is>
          <t>CHENILLE</t>
        </is>
      </c>
      <c r="D15" s="10" t="inlineStr">
        <is>
          <t>4 NM</t>
        </is>
      </c>
      <c r="E15" s="10" t="inlineStr">
        <is>
          <t>WINE</t>
        </is>
      </c>
      <c r="F15" s="10" t="inlineStr">
        <is>
          <t>WINE</t>
        </is>
      </c>
      <c r="G15" s="5" t="n">
        <v>5.5</v>
      </c>
      <c r="H15" s="11">
        <f>D15&amp;E15</f>
        <v/>
      </c>
      <c r="I15" s="11">
        <f>A15</f>
        <v/>
      </c>
    </row>
    <row r="16" hidden="1" ht="14.4" customHeight="1" s="87">
      <c r="A16" s="9">
        <f t="array" ref="A16">INDEX('YARN CODES'!$A$2:$A$1000,MATCH(D16&amp;E16,'YARN CODES'!$C$2:$C$1000&amp;'YARN CODES'!$D$2:$D$1000,0))</f>
        <v/>
      </c>
      <c r="B16" s="10" t="inlineStr">
        <is>
          <t>WEFT STOCK</t>
        </is>
      </c>
      <c r="C16" s="10" t="inlineStr">
        <is>
          <t>CHENILLE</t>
        </is>
      </c>
      <c r="D16" s="10" t="inlineStr">
        <is>
          <t>4 NM</t>
        </is>
      </c>
      <c r="E16" s="10" t="inlineStr">
        <is>
          <t>FUSIA</t>
        </is>
      </c>
      <c r="F16" s="10" t="inlineStr">
        <is>
          <t>FUSIA</t>
        </is>
      </c>
      <c r="G16" s="5" t="n">
        <v>0</v>
      </c>
      <c r="H16" s="11">
        <f>D16&amp;E16</f>
        <v/>
      </c>
      <c r="I16" s="11">
        <f>A16</f>
        <v/>
      </c>
    </row>
    <row r="17" hidden="1" ht="14.4" customHeight="1" s="87">
      <c r="A17" s="9">
        <f t="array" ref="A17">INDEX('YARN CODES'!$A$2:$A$1000,MATCH(D17&amp;E17,'YARN CODES'!$C$2:$C$1000&amp;'YARN CODES'!$D$2:$D$1000,0))</f>
        <v/>
      </c>
      <c r="B17" s="10" t="inlineStr">
        <is>
          <t>WEFT STOCK</t>
        </is>
      </c>
      <c r="C17" s="10" t="inlineStr">
        <is>
          <t>CHENILLE</t>
        </is>
      </c>
      <c r="D17" s="10" t="inlineStr">
        <is>
          <t>4 NM</t>
        </is>
      </c>
      <c r="E17" s="10" t="inlineStr">
        <is>
          <t>RED</t>
        </is>
      </c>
      <c r="F17" s="10" t="inlineStr">
        <is>
          <t>RED</t>
        </is>
      </c>
      <c r="G17" s="5" t="n">
        <v>53.7</v>
      </c>
      <c r="H17" s="11">
        <f>D17&amp;E17</f>
        <v/>
      </c>
      <c r="I17" s="11">
        <f>A17</f>
        <v/>
      </c>
    </row>
    <row r="18" hidden="1" ht="14.4" customHeight="1" s="87">
      <c r="A18" s="9">
        <f t="array" ref="A18">INDEX('YARN CODES'!$A$2:$A$1000,MATCH(D18&amp;E18,'YARN CODES'!$C$2:$C$1000&amp;'YARN CODES'!$D$2:$D$1000,0))</f>
        <v/>
      </c>
      <c r="B18" s="10" t="inlineStr">
        <is>
          <t>WEFT STOCK</t>
        </is>
      </c>
      <c r="C18" s="10" t="inlineStr">
        <is>
          <t>CHENILLE</t>
        </is>
      </c>
      <c r="D18" s="10" t="inlineStr">
        <is>
          <t>4 NM</t>
        </is>
      </c>
      <c r="E18" s="10" t="inlineStr">
        <is>
          <t>F.GREEN</t>
        </is>
      </c>
      <c r="F18" s="10" t="inlineStr">
        <is>
          <t>F.GREEN</t>
        </is>
      </c>
      <c r="G18" s="5" t="n">
        <v>0</v>
      </c>
      <c r="H18" s="11">
        <f>D18&amp;E18</f>
        <v/>
      </c>
      <c r="I18" s="11">
        <f>A18</f>
        <v/>
      </c>
    </row>
    <row r="19" hidden="1" ht="14.4" customHeight="1" s="87">
      <c r="A19" s="9">
        <f t="array" ref="A19">INDEX('YARN CODES'!$A$2:$A$1000,MATCH(D19&amp;E19,'YARN CODES'!$C$2:$C$1000&amp;'YARN CODES'!$D$2:$D$1000,0))</f>
        <v/>
      </c>
      <c r="B19" s="10" t="inlineStr">
        <is>
          <t>WEFT STOCK</t>
        </is>
      </c>
      <c r="C19" s="10" t="inlineStr">
        <is>
          <t>CHENILLE</t>
        </is>
      </c>
      <c r="D19" s="10" t="inlineStr">
        <is>
          <t>4 NM</t>
        </is>
      </c>
      <c r="E19" s="10" t="inlineStr">
        <is>
          <t>LT [Person_40]</t>
        </is>
      </c>
      <c r="F19" s="10" t="inlineStr">
        <is>
          <t>LT [Person_40]</t>
        </is>
      </c>
      <c r="G19" s="5" t="n">
        <v>0</v>
      </c>
      <c r="H19" s="11">
        <f>D19&amp;E19</f>
        <v/>
      </c>
      <c r="I19" s="11">
        <f>A19</f>
        <v/>
      </c>
    </row>
    <row r="20" hidden="1" ht="14.4" customHeight="1" s="87">
      <c r="A20" s="9">
        <f t="array" ref="A20">INDEX('YARN CODES'!$A$2:$A$1000,MATCH(D20&amp;E20,'YARN CODES'!$C$2:$C$1000&amp;'YARN CODES'!$D$2:$D$1000,0))</f>
        <v/>
      </c>
      <c r="B20" s="10" t="inlineStr">
        <is>
          <t>WEFT STOCK</t>
        </is>
      </c>
      <c r="C20" s="10" t="inlineStr">
        <is>
          <t>CHENILLE</t>
        </is>
      </c>
      <c r="D20" s="10" t="inlineStr">
        <is>
          <t>4 NM</t>
        </is>
      </c>
      <c r="E20" s="10" t="inlineStr">
        <is>
          <t>DUSTY PINK</t>
        </is>
      </c>
      <c r="F20" s="10" t="inlineStr">
        <is>
          <t>DUSTY PINK</t>
        </is>
      </c>
      <c r="G20" s="5" t="n">
        <v>0</v>
      </c>
      <c r="H20" s="11">
        <f>D20&amp;E20</f>
        <v/>
      </c>
      <c r="I20" s="11">
        <f>A20</f>
        <v/>
      </c>
    </row>
    <row r="21" hidden="1" ht="14.4" customHeight="1" s="87">
      <c r="A21" s="9">
        <f t="array" ref="A21">INDEX('YARN CODES'!$A$2:$A$1000,MATCH(D21&amp;E21,'YARN CODES'!$C$2:$C$1000&amp;'YARN CODES'!$D$2:$D$1000,0))</f>
        <v/>
      </c>
      <c r="B21" s="10" t="inlineStr">
        <is>
          <t>WEFT STOCK</t>
        </is>
      </c>
      <c r="C21" s="10" t="inlineStr">
        <is>
          <t>CHENILLE</t>
        </is>
      </c>
      <c r="D21" s="10" t="inlineStr">
        <is>
          <t>4 NM</t>
        </is>
      </c>
      <c r="E21" s="10" t="inlineStr">
        <is>
          <t>N BLUE</t>
        </is>
      </c>
      <c r="F21" s="10" t="inlineStr">
        <is>
          <t>N BLUE</t>
        </is>
      </c>
      <c r="G21" s="5" t="n">
        <v>25.7</v>
      </c>
      <c r="H21" s="11">
        <f>D21&amp;E21</f>
        <v/>
      </c>
      <c r="I21" s="11">
        <f>A21</f>
        <v/>
      </c>
    </row>
    <row r="22" hidden="1" ht="14.4" customHeight="1" s="87">
      <c r="A22" s="9">
        <f t="array" ref="A22">INDEX('YARN CODES'!$A$2:$A$1000,MATCH(D22&amp;E22,'YARN CODES'!$C$2:$C$1000&amp;'YARN CODES'!$D$2:$D$1000,0))</f>
        <v/>
      </c>
      <c r="B22" s="10" t="inlineStr">
        <is>
          <t>WEFT STOCK</t>
        </is>
      </c>
      <c r="C22" s="10" t="inlineStr">
        <is>
          <t>CHENILLE</t>
        </is>
      </c>
      <c r="D22" s="10" t="inlineStr">
        <is>
          <t>4 NM</t>
        </is>
      </c>
      <c r="E22" s="10" t="inlineStr">
        <is>
          <t>DOE</t>
        </is>
      </c>
      <c r="F22" s="10" t="inlineStr">
        <is>
          <t>DOE</t>
        </is>
      </c>
      <c r="G22" s="5" t="n">
        <v>11</v>
      </c>
      <c r="H22" s="11">
        <f>D22&amp;E22</f>
        <v/>
      </c>
      <c r="I22" s="11">
        <f>A22</f>
        <v/>
      </c>
    </row>
    <row r="23" hidden="1" ht="14.4" customHeight="1" s="87">
      <c r="A23" s="9">
        <f t="array" ref="A23">INDEX('YARN CODES'!$A$2:$A$1000,MATCH(D23&amp;E23,'YARN CODES'!$C$2:$C$1000&amp;'YARN CODES'!$D$2:$D$1000,0))</f>
        <v/>
      </c>
      <c r="B23" s="10" t="inlineStr">
        <is>
          <t>WEFT STOCK</t>
        </is>
      </c>
      <c r="C23" s="10" t="inlineStr">
        <is>
          <t>CHENILLE</t>
        </is>
      </c>
      <c r="D23" s="10" t="inlineStr">
        <is>
          <t>4 NM</t>
        </is>
      </c>
      <c r="E23" s="10" t="inlineStr">
        <is>
          <t>[Person_41]</t>
        </is>
      </c>
      <c r="F23" s="10" t="inlineStr">
        <is>
          <t>[Person_41]</t>
        </is>
      </c>
      <c r="G23" s="5" t="n">
        <v>11.3</v>
      </c>
      <c r="H23" s="11">
        <f>D23&amp;E23</f>
        <v/>
      </c>
      <c r="I23" s="11">
        <f>A23</f>
        <v/>
      </c>
    </row>
    <row r="24" hidden="1" ht="14.4" customHeight="1" s="87">
      <c r="A24" s="9">
        <f t="array" ref="A24">INDEX('YARN CODES'!$A$2:$A$1000,MATCH(D24&amp;E24,'YARN CODES'!$C$2:$C$1000&amp;'YARN CODES'!$D$2:$D$1000,0))</f>
        <v/>
      </c>
      <c r="B24" s="10" t="inlineStr">
        <is>
          <t>WEFT STOCK</t>
        </is>
      </c>
      <c r="C24" s="10" t="inlineStr">
        <is>
          <t>CHENILLE</t>
        </is>
      </c>
      <c r="D24" s="10" t="inlineStr">
        <is>
          <t>4 NM</t>
        </is>
      </c>
      <c r="E24" s="10" t="inlineStr">
        <is>
          <t>SAFFRON</t>
        </is>
      </c>
      <c r="F24" s="10" t="inlineStr">
        <is>
          <t>SAFFRON</t>
        </is>
      </c>
      <c r="G24" s="5" t="n">
        <v>0</v>
      </c>
      <c r="H24" s="11">
        <f>D24&amp;E24</f>
        <v/>
      </c>
      <c r="I24" s="11">
        <f>A24</f>
        <v/>
      </c>
    </row>
    <row r="25" hidden="1" ht="14.4" customHeight="1" s="87">
      <c r="A25" s="9">
        <f t="array" ref="A25">INDEX('YARN CODES'!$A$2:$A$1000,MATCH(D25&amp;E25,'YARN CODES'!$C$2:$C$1000&amp;'YARN CODES'!$D$2:$D$1000,0))</f>
        <v/>
      </c>
      <c r="B25" s="10" t="inlineStr">
        <is>
          <t>WEFT STOCK</t>
        </is>
      </c>
      <c r="C25" s="10" t="inlineStr">
        <is>
          <t>CHENILLE</t>
        </is>
      </c>
      <c r="D25" s="10" t="inlineStr">
        <is>
          <t>4 NM</t>
        </is>
      </c>
      <c r="E25" s="10" t="inlineStr">
        <is>
          <t>IVORY</t>
        </is>
      </c>
      <c r="F25" s="10" t="inlineStr">
        <is>
          <t>IVORY</t>
        </is>
      </c>
      <c r="G25" s="5" t="n">
        <v>0</v>
      </c>
      <c r="H25" s="11">
        <f>D25&amp;E25</f>
        <v/>
      </c>
      <c r="I25" s="11">
        <f>A25</f>
        <v/>
      </c>
    </row>
    <row r="26" hidden="1" ht="14.4" customHeight="1" s="87">
      <c r="A26" s="9">
        <f t="array" ref="A26">INDEX('YARN CODES'!$A$2:$A$1000,MATCH(D26&amp;E26,'YARN CODES'!$C$2:$C$1000&amp;'YARN CODES'!$D$2:$D$1000,0))</f>
        <v/>
      </c>
      <c r="B26" s="10" t="inlineStr">
        <is>
          <t>WEFT STOCK</t>
        </is>
      </c>
      <c r="C26" s="10" t="inlineStr">
        <is>
          <t>CHENILLE</t>
        </is>
      </c>
      <c r="D26" s="10" t="inlineStr">
        <is>
          <t>4 NM</t>
        </is>
      </c>
      <c r="E26" s="10" t="inlineStr">
        <is>
          <t>D. SKY BLUE</t>
        </is>
      </c>
      <c r="F26" s="10" t="inlineStr">
        <is>
          <t>D. SKY BLUE</t>
        </is>
      </c>
      <c r="G26" s="5" t="n">
        <v>0</v>
      </c>
      <c r="H26" s="11">
        <f>D26&amp;E26</f>
        <v/>
      </c>
      <c r="I26" s="11">
        <f>A26</f>
        <v/>
      </c>
    </row>
    <row r="27" hidden="1" ht="14.4" customHeight="1" s="87">
      <c r="A27" s="9">
        <f t="array" ref="A27">INDEX('YARN CODES'!$A$2:$A$1000,MATCH(D27&amp;E27,'YARN CODES'!$C$2:$C$1000&amp;'YARN CODES'!$D$2:$D$1000,0))</f>
        <v/>
      </c>
      <c r="B27" s="10" t="inlineStr">
        <is>
          <t>WEFT STOCK</t>
        </is>
      </c>
      <c r="C27" s="10" t="inlineStr">
        <is>
          <t>CHENILLE</t>
        </is>
      </c>
      <c r="D27" s="10" t="inlineStr">
        <is>
          <t>4 NM</t>
        </is>
      </c>
      <c r="E27" s="10" t="inlineStr">
        <is>
          <t>PEACOCK</t>
        </is>
      </c>
      <c r="F27" s="10" t="inlineStr">
        <is>
          <t>PEACOCK</t>
        </is>
      </c>
      <c r="G27" s="5" t="n">
        <v>49.65</v>
      </c>
      <c r="H27" s="11">
        <f>D27&amp;E27</f>
        <v/>
      </c>
      <c r="I27" s="11">
        <f>A27</f>
        <v/>
      </c>
    </row>
    <row r="28" hidden="1" ht="14.4" customHeight="1" s="87">
      <c r="A28" s="9">
        <f t="array" ref="A28">INDEX('YARN CODES'!$A$2:$A$1000,MATCH(D28&amp;E28,'YARN CODES'!$C$2:$C$1000&amp;'YARN CODES'!$D$2:$D$1000,0))</f>
        <v/>
      </c>
      <c r="B28" s="10" t="inlineStr">
        <is>
          <t>WEFT STOCK</t>
        </is>
      </c>
      <c r="C28" s="10" t="inlineStr">
        <is>
          <t>CHENILLE</t>
        </is>
      </c>
      <c r="D28" s="10" t="inlineStr">
        <is>
          <t>4 NM</t>
        </is>
      </c>
      <c r="E28" s="10" t="inlineStr">
        <is>
          <t>NEW PEACH</t>
        </is>
      </c>
      <c r="F28" s="10" t="inlineStr">
        <is>
          <t>NEW PEACH</t>
        </is>
      </c>
      <c r="G28" s="5" t="n">
        <v>0</v>
      </c>
      <c r="H28" s="11">
        <f>D28&amp;E28</f>
        <v/>
      </c>
      <c r="I28" s="11">
        <f>A28</f>
        <v/>
      </c>
    </row>
    <row r="29" hidden="1" ht="14.4" customHeight="1" s="87">
      <c r="A29" s="9">
        <f t="array" ref="A29">INDEX('YARN CODES'!$A$2:$A$1000,MATCH(D29&amp;E29,'YARN CODES'!$C$2:$C$1000&amp;'YARN CODES'!$D$2:$D$1000,0))</f>
        <v/>
      </c>
      <c r="B29" s="10" t="inlineStr">
        <is>
          <t>WEFT STOCK</t>
        </is>
      </c>
      <c r="C29" s="10" t="inlineStr">
        <is>
          <t>CHENILLE</t>
        </is>
      </c>
      <c r="D29" s="10" t="inlineStr">
        <is>
          <t>4 NM</t>
        </is>
      </c>
      <c r="E29" s="10" t="inlineStr">
        <is>
          <t>LEAF</t>
        </is>
      </c>
      <c r="F29" s="10" t="inlineStr">
        <is>
          <t>LEAF</t>
        </is>
      </c>
      <c r="G29" s="5" t="n">
        <v>0</v>
      </c>
      <c r="H29" s="11">
        <f>D29&amp;E29</f>
        <v/>
      </c>
      <c r="I29" s="11">
        <f>A29</f>
        <v/>
      </c>
    </row>
    <row r="30" hidden="1" ht="14.4" customHeight="1" s="87">
      <c r="A30" s="9">
        <f t="array" ref="A30">INDEX('YARN CODES'!$A$2:$A$1000,MATCH(D30&amp;E30,'YARN CODES'!$C$2:$C$1000&amp;'YARN CODES'!$D$2:$D$1000,0))</f>
        <v/>
      </c>
      <c r="B30" s="10" t="inlineStr">
        <is>
          <t>WEFT STOCK</t>
        </is>
      </c>
      <c r="C30" s="10" t="inlineStr">
        <is>
          <t>CHENILLE</t>
        </is>
      </c>
      <c r="D30" s="10" t="inlineStr">
        <is>
          <t>4 NM</t>
        </is>
      </c>
      <c r="E30" s="10" t="inlineStr">
        <is>
          <t>D. GREY</t>
        </is>
      </c>
      <c r="F30" s="10" t="inlineStr">
        <is>
          <t>D. GREY</t>
        </is>
      </c>
      <c r="G30" s="5" t="n">
        <v>34.04</v>
      </c>
      <c r="H30" s="11">
        <f>D30&amp;E30</f>
        <v/>
      </c>
      <c r="I30" s="11">
        <f>A30</f>
        <v/>
      </c>
    </row>
    <row r="31" hidden="1" ht="14.4" customHeight="1" s="87">
      <c r="A31" s="9">
        <f t="array" ref="A31">INDEX('YARN CODES'!$A$2:$A$1000,MATCH(D31&amp;E31,'YARN CODES'!$C$2:$C$1000&amp;'YARN CODES'!$D$2:$D$1000,0))</f>
        <v/>
      </c>
      <c r="B31" s="10" t="inlineStr">
        <is>
          <t>WEFT STOCK</t>
        </is>
      </c>
      <c r="C31" s="10" t="inlineStr">
        <is>
          <t>CHENILLE</t>
        </is>
      </c>
      <c r="D31" s="10" t="inlineStr">
        <is>
          <t>4 NM</t>
        </is>
      </c>
      <c r="E31" s="10" t="inlineStr">
        <is>
          <t>VIOLET</t>
        </is>
      </c>
      <c r="F31" s="10" t="inlineStr">
        <is>
          <t>VIOLET</t>
        </is>
      </c>
      <c r="G31" s="5" t="n">
        <v>0</v>
      </c>
      <c r="H31" s="11">
        <f>D31&amp;E31</f>
        <v/>
      </c>
      <c r="I31" s="11">
        <f>A31</f>
        <v/>
      </c>
    </row>
    <row r="32" hidden="1" ht="14.4" customHeight="1" s="87">
      <c r="A32" s="9">
        <f t="array" ref="A32">INDEX('YARN CODES'!$A$2:$A$1000,MATCH(D32&amp;E32,'YARN CODES'!$C$2:$C$1000&amp;'YARN CODES'!$D$2:$D$1000,0))</f>
        <v/>
      </c>
      <c r="B32" s="10" t="inlineStr">
        <is>
          <t>WEFT STOCK</t>
        </is>
      </c>
      <c r="C32" s="10" t="inlineStr">
        <is>
          <t>CHENILLE</t>
        </is>
      </c>
      <c r="D32" s="10" t="inlineStr">
        <is>
          <t>4 NM</t>
        </is>
      </c>
      <c r="E32" s="10" t="inlineStr">
        <is>
          <t>GOLD CREAM</t>
        </is>
      </c>
      <c r="F32" s="10" t="inlineStr">
        <is>
          <t>GOLD CREAM</t>
        </is>
      </c>
      <c r="G32" s="5" t="n">
        <v>87.05</v>
      </c>
      <c r="H32" s="11">
        <f>D32&amp;E32</f>
        <v/>
      </c>
      <c r="I32" s="11">
        <f>A32</f>
        <v/>
      </c>
    </row>
    <row r="33" hidden="1" ht="14.4" customHeight="1" s="87">
      <c r="A33" s="9">
        <f t="array" ref="A33">INDEX('YARN CODES'!$A$2:$A$1000,MATCH(D33&amp;E33,'YARN CODES'!$C$2:$C$1000&amp;'YARN CODES'!$D$2:$D$1000,0))</f>
        <v/>
      </c>
      <c r="B33" s="10" t="inlineStr">
        <is>
          <t>WEFT STOCK</t>
        </is>
      </c>
      <c r="C33" s="10" t="inlineStr">
        <is>
          <t>CHENILLE</t>
        </is>
      </c>
      <c r="D33" s="10" t="inlineStr">
        <is>
          <t>4 NM</t>
        </is>
      </c>
      <c r="E33" s="10" t="inlineStr">
        <is>
          <t>AQUA</t>
        </is>
      </c>
      <c r="F33" s="10" t="inlineStr">
        <is>
          <t>AQUA</t>
        </is>
      </c>
      <c r="G33" s="5" t="n">
        <v>0</v>
      </c>
      <c r="H33" s="11">
        <f>D33&amp;E33</f>
        <v/>
      </c>
      <c r="I33" s="11">
        <f>A33</f>
        <v/>
      </c>
    </row>
    <row r="34" hidden="1" ht="14.4" customHeight="1" s="87">
      <c r="A34" s="9">
        <f t="array" ref="A34">INDEX('YARN CODES'!$A$2:$A$1000,MATCH(D34&amp;E34,'YARN CODES'!$C$2:$C$1000&amp;'YARN CODES'!$D$2:$D$1000,0))</f>
        <v/>
      </c>
      <c r="B34" s="10" t="inlineStr">
        <is>
          <t>WEFT STOCK</t>
        </is>
      </c>
      <c r="C34" s="10" t="inlineStr">
        <is>
          <t>CHENILLE</t>
        </is>
      </c>
      <c r="D34" s="10" t="inlineStr">
        <is>
          <t>4 NM</t>
        </is>
      </c>
      <c r="E34" s="10" t="inlineStr">
        <is>
          <t>COTTON</t>
        </is>
      </c>
      <c r="F34" s="10" t="inlineStr">
        <is>
          <t>COTTON</t>
        </is>
      </c>
      <c r="G34" s="5" t="n">
        <v>40</v>
      </c>
      <c r="H34" s="11">
        <f>D34&amp;E34</f>
        <v/>
      </c>
      <c r="I34" s="11">
        <f>A34</f>
        <v/>
      </c>
    </row>
    <row r="35" hidden="1" ht="14.4" customHeight="1" s="87">
      <c r="A35" s="9">
        <f t="array" ref="A35">INDEX('YARN CODES'!$A$2:$A$1000,MATCH(D35&amp;E35,'YARN CODES'!$C$2:$C$1000&amp;'YARN CODES'!$D$2:$D$1000,0))</f>
        <v/>
      </c>
      <c r="B35" s="10" t="inlineStr">
        <is>
          <t>WEFT STOCK</t>
        </is>
      </c>
      <c r="C35" s="10" t="inlineStr">
        <is>
          <t>CHENILLE</t>
        </is>
      </c>
      <c r="D35" s="10" t="inlineStr">
        <is>
          <t>6 NM</t>
        </is>
      </c>
      <c r="E35" s="10" t="inlineStr">
        <is>
          <t>IVORY</t>
        </is>
      </c>
      <c r="F35" s="10" t="inlineStr">
        <is>
          <t>IVORY</t>
        </is>
      </c>
      <c r="G35" s="5" t="n">
        <v>0</v>
      </c>
      <c r="H35" s="11">
        <f>D35&amp;E35</f>
        <v/>
      </c>
      <c r="I35" s="11">
        <f>A35</f>
        <v/>
      </c>
    </row>
    <row r="36" hidden="1" ht="14.4" customHeight="1" s="87">
      <c r="A36" s="9">
        <f t="array" ref="A36">INDEX('YARN CODES'!$A$2:$A$1000,MATCH(D36&amp;E36,'YARN CODES'!$C$2:$C$1000&amp;'YARN CODES'!$D$2:$D$1000,0))</f>
        <v/>
      </c>
      <c r="B36" s="10" t="inlineStr">
        <is>
          <t>WEFT STOCK</t>
        </is>
      </c>
      <c r="C36" s="10" t="inlineStr">
        <is>
          <t>CHENILLE</t>
        </is>
      </c>
      <c r="D36" s="10" t="inlineStr">
        <is>
          <t>6 NM</t>
        </is>
      </c>
      <c r="E36" s="10" t="inlineStr">
        <is>
          <t>WINE</t>
        </is>
      </c>
      <c r="F36" s="10" t="inlineStr">
        <is>
          <t>WINE</t>
        </is>
      </c>
      <c r="G36" s="5" t="n">
        <v>0</v>
      </c>
      <c r="H36" s="11">
        <f>D36&amp;E36</f>
        <v/>
      </c>
      <c r="I36" s="11">
        <f>A36</f>
        <v/>
      </c>
    </row>
    <row r="37" hidden="1" ht="14.4" customHeight="1" s="87">
      <c r="A37" s="9">
        <f t="array" ref="A37">INDEX('YARN CODES'!$A$2:$A$1000,MATCH(D37&amp;E37,'YARN CODES'!$C$2:$C$1000&amp;'YARN CODES'!$D$2:$D$1000,0))</f>
        <v/>
      </c>
      <c r="B37" s="10" t="inlineStr">
        <is>
          <t>WEFT STOCK</t>
        </is>
      </c>
      <c r="C37" s="10" t="inlineStr">
        <is>
          <t>CHENILLE</t>
        </is>
      </c>
      <c r="D37" s="10" t="inlineStr">
        <is>
          <t>6 NM</t>
        </is>
      </c>
      <c r="E37" s="10" t="inlineStr">
        <is>
          <t>BLACK</t>
        </is>
      </c>
      <c r="F37" s="10" t="inlineStr">
        <is>
          <t>BLACK</t>
        </is>
      </c>
      <c r="G37" s="5" t="n">
        <v>134</v>
      </c>
      <c r="H37" s="11">
        <f>D37&amp;E37</f>
        <v/>
      </c>
      <c r="I37" s="11">
        <f>A37</f>
        <v/>
      </c>
    </row>
    <row r="38" hidden="1" ht="14.4" customHeight="1" s="87">
      <c r="A38" s="9">
        <f t="array" ref="A38">INDEX('YARN CODES'!$A$2:$A$1000,MATCH(D38&amp;E38,'YARN CODES'!$C$2:$C$1000&amp;'YARN CODES'!$D$2:$D$1000,0))</f>
        <v/>
      </c>
      <c r="B38" s="10" t="inlineStr">
        <is>
          <t>WEFT STOCK</t>
        </is>
      </c>
      <c r="C38" s="10" t="inlineStr">
        <is>
          <t>CHENILLE</t>
        </is>
      </c>
      <c r="D38" s="10" t="inlineStr">
        <is>
          <t>6 NM</t>
        </is>
      </c>
      <c r="E38" s="10" t="inlineStr">
        <is>
          <t>PEACH</t>
        </is>
      </c>
      <c r="F38" s="10" t="inlineStr">
        <is>
          <t>PEACH</t>
        </is>
      </c>
      <c r="G38" s="5" t="n">
        <v>224</v>
      </c>
      <c r="H38" s="11">
        <f>D38&amp;E38</f>
        <v/>
      </c>
      <c r="I38" s="11">
        <f>A38</f>
        <v/>
      </c>
    </row>
    <row r="39" hidden="1" ht="14.4" customHeight="1" s="87">
      <c r="A39" s="9">
        <f t="array" ref="A39">INDEX('YARN CODES'!$A$2:$A$1000,MATCH(D39&amp;E39,'YARN CODES'!$C$2:$C$1000&amp;'YARN CODES'!$D$2:$D$1000,0))</f>
        <v/>
      </c>
      <c r="B39" s="10" t="inlineStr">
        <is>
          <t>WEFT STOCK</t>
        </is>
      </c>
      <c r="C39" s="10" t="inlineStr">
        <is>
          <t>CHENILLE</t>
        </is>
      </c>
      <c r="D39" s="10" t="inlineStr">
        <is>
          <t>6 NM</t>
        </is>
      </c>
      <c r="E39" s="10" t="inlineStr">
        <is>
          <t>MAROON</t>
        </is>
      </c>
      <c r="F39" s="10" t="inlineStr">
        <is>
          <t>MAROON</t>
        </is>
      </c>
      <c r="G39" s="5" t="n">
        <v>108.2</v>
      </c>
      <c r="H39" s="11">
        <f>D39&amp;E39</f>
        <v/>
      </c>
      <c r="I39" s="11">
        <f>A39</f>
        <v/>
      </c>
    </row>
    <row r="40" hidden="1" ht="14.4" customHeight="1" s="87">
      <c r="A40" s="9">
        <f t="array" ref="A40">INDEX('YARN CODES'!$A$2:$A$1000,MATCH(D40&amp;E40,'YARN CODES'!$C$2:$C$1000&amp;'YARN CODES'!$D$2:$D$1000,0))</f>
        <v/>
      </c>
      <c r="B40" s="10" t="inlineStr">
        <is>
          <t>WEFT STOCK</t>
        </is>
      </c>
      <c r="C40" s="10" t="inlineStr">
        <is>
          <t>CHENILLE</t>
        </is>
      </c>
      <c r="D40" s="10" t="inlineStr">
        <is>
          <t>6 NM</t>
        </is>
      </c>
      <c r="E40" s="10" t="inlineStr">
        <is>
          <t>D. PINK</t>
        </is>
      </c>
      <c r="F40" s="10" t="inlineStr">
        <is>
          <t>D. PINK</t>
        </is>
      </c>
      <c r="G40" s="5" t="n">
        <v>123.8</v>
      </c>
      <c r="H40" s="11">
        <f>D40&amp;E40</f>
        <v/>
      </c>
      <c r="I40" s="11">
        <f>A40</f>
        <v/>
      </c>
    </row>
    <row r="41" hidden="1" ht="14.4" customHeight="1" s="87">
      <c r="A41" s="9">
        <f t="array" ref="A41">INDEX('YARN CODES'!$A$2:$A$1000,MATCH(D41&amp;E41,'YARN CODES'!$C$2:$C$1000&amp;'YARN CODES'!$D$2:$D$1000,0))</f>
        <v/>
      </c>
      <c r="B41" s="10" t="inlineStr">
        <is>
          <t>WEFT STOCK</t>
        </is>
      </c>
      <c r="C41" s="10" t="inlineStr">
        <is>
          <t>CHENILLE</t>
        </is>
      </c>
      <c r="D41" s="10" t="inlineStr">
        <is>
          <t>6 NM</t>
        </is>
      </c>
      <c r="E41" s="10" t="inlineStr">
        <is>
          <t>FUSIA</t>
        </is>
      </c>
      <c r="F41" s="10" t="inlineStr">
        <is>
          <t>FUSIA</t>
        </is>
      </c>
      <c r="G41" s="5" t="n">
        <v>0</v>
      </c>
      <c r="H41" s="11">
        <f>D41&amp;E41</f>
        <v/>
      </c>
      <c r="I41" s="11">
        <f>A41</f>
        <v/>
      </c>
    </row>
    <row r="42" hidden="1" ht="14.4" customHeight="1" s="87">
      <c r="A42" s="9">
        <f t="array" ref="A42">INDEX('YARN CODES'!$A$2:$A$1000,MATCH(D42&amp;E42,'YARN CODES'!$C$2:$C$1000&amp;'YARN CODES'!$D$2:$D$1000,0))</f>
        <v/>
      </c>
      <c r="B42" s="10" t="inlineStr">
        <is>
          <t>WEFT STOCK</t>
        </is>
      </c>
      <c r="C42" s="10" t="inlineStr">
        <is>
          <t>CHENILLE</t>
        </is>
      </c>
      <c r="D42" s="10" t="inlineStr">
        <is>
          <t>6 NM</t>
        </is>
      </c>
      <c r="E42" s="10" t="inlineStr">
        <is>
          <t>COFFEE</t>
        </is>
      </c>
      <c r="F42" s="10" t="inlineStr">
        <is>
          <t>COFFEE</t>
        </is>
      </c>
      <c r="G42" s="5" t="n">
        <v>142.25</v>
      </c>
      <c r="H42" s="11">
        <f>D42&amp;E42</f>
        <v/>
      </c>
      <c r="I42" s="11">
        <f>A42</f>
        <v/>
      </c>
    </row>
    <row r="43" hidden="1" ht="14.4" customHeight="1" s="87">
      <c r="A43" s="9">
        <f t="array" ref="A43">INDEX('YARN CODES'!$A$2:$A$1000,MATCH(D43&amp;E43,'YARN CODES'!$C$2:$C$1000&amp;'YARN CODES'!$D$2:$D$1000,0))</f>
        <v/>
      </c>
      <c r="B43" s="10" t="inlineStr">
        <is>
          <t>WEFT STOCK</t>
        </is>
      </c>
      <c r="C43" s="10" t="inlineStr">
        <is>
          <t>CHENILLE</t>
        </is>
      </c>
      <c r="D43" s="10" t="inlineStr">
        <is>
          <t>6 NM</t>
        </is>
      </c>
      <c r="E43" s="10" t="inlineStr">
        <is>
          <t>T BLUE</t>
        </is>
      </c>
      <c r="F43" s="10" t="inlineStr">
        <is>
          <t>T BLUE</t>
        </is>
      </c>
      <c r="G43" s="5" t="n">
        <v>0</v>
      </c>
      <c r="H43" s="11">
        <f>D43&amp;E43</f>
        <v/>
      </c>
      <c r="I43" s="11">
        <f>A43</f>
        <v/>
      </c>
    </row>
    <row r="44" hidden="1" ht="14.4" customHeight="1" s="87">
      <c r="A44" s="9">
        <f t="array" ref="A44">INDEX('YARN CODES'!$A$2:$A$1000,MATCH(D44&amp;E44,'YARN CODES'!$C$2:$C$1000&amp;'YARN CODES'!$D$2:$D$1000,0))</f>
        <v/>
      </c>
      <c r="B44" s="10" t="inlineStr">
        <is>
          <t>WEFT STOCK</t>
        </is>
      </c>
      <c r="C44" s="10" t="inlineStr">
        <is>
          <t>CHENILLE</t>
        </is>
      </c>
      <c r="D44" s="10" t="inlineStr">
        <is>
          <t>6 NM</t>
        </is>
      </c>
      <c r="E44" s="10" t="inlineStr">
        <is>
          <t>RED</t>
        </is>
      </c>
      <c r="F44" s="10" t="inlineStr">
        <is>
          <t>RED</t>
        </is>
      </c>
      <c r="G44" s="5" t="n">
        <v>247.57</v>
      </c>
      <c r="H44" s="11">
        <f>D44&amp;E44</f>
        <v/>
      </c>
      <c r="I44" s="11">
        <f>A44</f>
        <v/>
      </c>
    </row>
    <row r="45" hidden="1" ht="14.4" customHeight="1" s="87">
      <c r="A45" s="9">
        <f t="array" ref="A45">INDEX('YARN CODES'!$A$2:$A$1000,MATCH(D45&amp;E45,'YARN CODES'!$C$2:$C$1000&amp;'YARN CODES'!$D$2:$D$1000,0))</f>
        <v/>
      </c>
      <c r="B45" s="10" t="inlineStr">
        <is>
          <t>WEFT STOCK</t>
        </is>
      </c>
      <c r="C45" s="10" t="inlineStr">
        <is>
          <t>CHENILLE</t>
        </is>
      </c>
      <c r="D45" s="10" t="inlineStr">
        <is>
          <t>6 NM</t>
        </is>
      </c>
      <c r="E45" s="10" t="inlineStr">
        <is>
          <t>LEMON</t>
        </is>
      </c>
      <c r="F45" s="10" t="inlineStr">
        <is>
          <t>LEMON</t>
        </is>
      </c>
      <c r="G45" s="5" t="n">
        <v>184.85</v>
      </c>
      <c r="H45" s="11">
        <f>D45&amp;E45</f>
        <v/>
      </c>
      <c r="I45" s="11">
        <f>A45</f>
        <v/>
      </c>
    </row>
    <row r="46" hidden="1" ht="14.4" customHeight="1" s="87">
      <c r="A46" s="9">
        <f t="array" ref="A46">INDEX('YARN CODES'!$A$2:$A$1000,MATCH(D46&amp;E46,'YARN CODES'!$C$2:$C$1000&amp;'YARN CODES'!$D$2:$D$1000,0))</f>
        <v/>
      </c>
      <c r="B46" s="10" t="inlineStr">
        <is>
          <t>WEFT STOCK</t>
        </is>
      </c>
      <c r="C46" s="10" t="inlineStr">
        <is>
          <t>CHENILLE</t>
        </is>
      </c>
      <c r="D46" s="10" t="inlineStr">
        <is>
          <t>6 NM</t>
        </is>
      </c>
      <c r="E46" s="10" t="inlineStr">
        <is>
          <t>DOE</t>
        </is>
      </c>
      <c r="F46" s="10" t="inlineStr">
        <is>
          <t>DOE</t>
        </is>
      </c>
      <c r="G46" s="5" t="n">
        <v>102</v>
      </c>
      <c r="H46" s="11">
        <f>D46&amp;E46</f>
        <v/>
      </c>
      <c r="I46" s="11">
        <f>A46</f>
        <v/>
      </c>
    </row>
    <row r="47" hidden="1" ht="14.4" customHeight="1" s="87">
      <c r="A47" s="9">
        <f t="array" ref="A47">INDEX('YARN CODES'!$A$2:$A$1000,MATCH(D47&amp;E47,'YARN CODES'!$C$2:$C$1000&amp;'YARN CODES'!$D$2:$D$1000,0))</f>
        <v/>
      </c>
      <c r="B47" s="10" t="inlineStr">
        <is>
          <t>WEFT STOCK</t>
        </is>
      </c>
      <c r="C47" s="10" t="inlineStr">
        <is>
          <t>CHENILLE</t>
        </is>
      </c>
      <c r="D47" s="10" t="inlineStr">
        <is>
          <t>6 NM</t>
        </is>
      </c>
      <c r="E47" s="10" t="inlineStr">
        <is>
          <t>BEIGE</t>
        </is>
      </c>
      <c r="F47" s="10" t="inlineStr">
        <is>
          <t>BEIGE</t>
        </is>
      </c>
      <c r="G47" s="5" t="n">
        <v>0</v>
      </c>
      <c r="H47" s="11">
        <f>D47&amp;E47</f>
        <v/>
      </c>
      <c r="I47" s="11">
        <f>A47</f>
        <v/>
      </c>
    </row>
    <row r="48" hidden="1" ht="14.4" customHeight="1" s="87">
      <c r="A48" s="9">
        <f t="array" ref="A48">INDEX('YARN CODES'!$A$2:$A$1000,MATCH(D48&amp;E48,'YARN CODES'!$C$2:$C$1000&amp;'YARN CODES'!$D$2:$D$1000,0))</f>
        <v/>
      </c>
      <c r="B48" s="10" t="inlineStr">
        <is>
          <t>WEFT STOCK</t>
        </is>
      </c>
      <c r="C48" s="10" t="inlineStr">
        <is>
          <t>CHENILLE</t>
        </is>
      </c>
      <c r="D48" s="10" t="inlineStr">
        <is>
          <t>6 NM</t>
        </is>
      </c>
      <c r="E48" s="10" t="inlineStr">
        <is>
          <t>SAFFRON</t>
        </is>
      </c>
      <c r="F48" s="10" t="inlineStr">
        <is>
          <t>SAFFRON</t>
        </is>
      </c>
      <c r="G48" s="5" t="n">
        <v>23</v>
      </c>
      <c r="H48" s="11">
        <f>D48&amp;E48</f>
        <v/>
      </c>
      <c r="I48" s="11">
        <f>A48</f>
        <v/>
      </c>
    </row>
    <row r="49" hidden="1" ht="14.4" customHeight="1" s="87">
      <c r="A49" s="9">
        <f t="array" ref="A49">INDEX('YARN CODES'!$A$2:$A$1000,MATCH(D49&amp;E49,'YARN CODES'!$C$2:$C$1000&amp;'YARN CODES'!$D$2:$D$1000,0))</f>
        <v/>
      </c>
      <c r="B49" s="10" t="inlineStr">
        <is>
          <t>WEFT STOCK</t>
        </is>
      </c>
      <c r="C49" s="10" t="inlineStr">
        <is>
          <t>CHENILLE</t>
        </is>
      </c>
      <c r="D49" s="10" t="inlineStr">
        <is>
          <t>6 NM</t>
        </is>
      </c>
      <c r="E49" s="10" t="inlineStr">
        <is>
          <t>AQUA</t>
        </is>
      </c>
      <c r="F49" s="10" t="inlineStr">
        <is>
          <t>AQUA</t>
        </is>
      </c>
      <c r="G49" s="5" t="n">
        <v>55</v>
      </c>
      <c r="H49" s="11">
        <f>D49&amp;E49</f>
        <v/>
      </c>
      <c r="I49" s="11">
        <f>A49</f>
        <v/>
      </c>
    </row>
    <row r="50" hidden="1" ht="14.4" customHeight="1" s="87">
      <c r="A50" s="9">
        <f t="array" ref="A50">INDEX('YARN CODES'!$A$2:$A$1000,MATCH(D50&amp;E50,'YARN CODES'!$C$2:$C$1000&amp;'YARN CODES'!$D$2:$D$1000,0))</f>
        <v/>
      </c>
      <c r="B50" s="10" t="inlineStr">
        <is>
          <t>WEFT STOCK</t>
        </is>
      </c>
      <c r="C50" s="10" t="inlineStr">
        <is>
          <t>CHENILLE</t>
        </is>
      </c>
      <c r="D50" s="10" t="inlineStr">
        <is>
          <t>6 NM</t>
        </is>
      </c>
      <c r="E50" s="10" t="inlineStr">
        <is>
          <t>D.GREY</t>
        </is>
      </c>
      <c r="F50" s="10" t="inlineStr">
        <is>
          <t>D.GREY</t>
        </is>
      </c>
      <c r="G50" s="5" t="n">
        <v>68.15000000000001</v>
      </c>
      <c r="H50" s="11">
        <f>D50&amp;E50</f>
        <v/>
      </c>
      <c r="I50" s="11">
        <f>A50</f>
        <v/>
      </c>
    </row>
    <row r="51" hidden="1" ht="14.4" customHeight="1" s="87">
      <c r="A51" s="9">
        <f t="array" ref="A51">INDEX('YARN CODES'!$A$2:$A$1000,MATCH(D51&amp;E51,'YARN CODES'!$C$2:$C$1000&amp;'YARN CODES'!$D$2:$D$1000,0))</f>
        <v/>
      </c>
      <c r="B51" s="10" t="inlineStr">
        <is>
          <t>WEFT STOCK</t>
        </is>
      </c>
      <c r="C51" s="10" t="inlineStr">
        <is>
          <t>CHENILLE</t>
        </is>
      </c>
      <c r="D51" s="10" t="inlineStr">
        <is>
          <t>6 NM</t>
        </is>
      </c>
      <c r="E51" s="10" t="inlineStr">
        <is>
          <t>LT GREY</t>
        </is>
      </c>
      <c r="F51" s="10" t="inlineStr">
        <is>
          <t>LT GREY</t>
        </is>
      </c>
      <c r="G51" s="5" t="n">
        <v>0</v>
      </c>
      <c r="H51" s="11">
        <f>D51&amp;E51</f>
        <v/>
      </c>
      <c r="I51" s="11">
        <f>A51</f>
        <v/>
      </c>
    </row>
    <row r="52" hidden="1" ht="14.4" customHeight="1" s="87">
      <c r="A52" s="9">
        <f t="array" ref="A52">INDEX('YARN CODES'!$A$2:$A$1000,MATCH(D52&amp;E52,'YARN CODES'!$C$2:$C$1000&amp;'YARN CODES'!$D$2:$D$1000,0))</f>
        <v/>
      </c>
      <c r="B52" s="10" t="inlineStr">
        <is>
          <t>WEFT STOCK</t>
        </is>
      </c>
      <c r="C52" s="10" t="inlineStr">
        <is>
          <t>CHENILLE</t>
        </is>
      </c>
      <c r="D52" s="10" t="inlineStr">
        <is>
          <t>6 NM</t>
        </is>
      </c>
      <c r="E52" s="10" t="inlineStr">
        <is>
          <t>P. GREEN</t>
        </is>
      </c>
      <c r="F52" s="10" t="inlineStr">
        <is>
          <t>P. GREEN</t>
        </is>
      </c>
      <c r="G52" s="5" t="n">
        <v>100.1</v>
      </c>
      <c r="H52" s="11">
        <f>D52&amp;E52</f>
        <v/>
      </c>
      <c r="I52" s="11">
        <f>A52</f>
        <v/>
      </c>
    </row>
    <row r="53" hidden="1" ht="14.4" customHeight="1" s="87">
      <c r="A53" s="9">
        <f t="array" ref="A53">INDEX('YARN CODES'!$A$2:$A$1000,MATCH(D53&amp;E53,'YARN CODES'!$C$2:$C$1000&amp;'YARN CODES'!$D$2:$D$1000,0))</f>
        <v/>
      </c>
      <c r="B53" s="10" t="inlineStr">
        <is>
          <t>WEFT STOCK</t>
        </is>
      </c>
      <c r="C53" s="10" t="inlineStr">
        <is>
          <t>CHENILLE</t>
        </is>
      </c>
      <c r="D53" s="10" t="inlineStr">
        <is>
          <t>6 NM</t>
        </is>
      </c>
      <c r="E53" s="10" t="inlineStr">
        <is>
          <t>SEA GREEN</t>
        </is>
      </c>
      <c r="F53" s="10" t="inlineStr">
        <is>
          <t>SEA GREEN</t>
        </is>
      </c>
      <c r="G53" s="5" t="n">
        <v>0</v>
      </c>
      <c r="H53" s="11">
        <f>D53&amp;E53</f>
        <v/>
      </c>
      <c r="I53" s="11">
        <f>A53</f>
        <v/>
      </c>
    </row>
    <row r="54" hidden="1" ht="14.4" customHeight="1" s="87">
      <c r="A54" s="9">
        <f t="array" ref="A54">INDEX('YARN CODES'!$A$2:$A$1000,MATCH(D54&amp;E54,'YARN CODES'!$C$2:$C$1000&amp;'YARN CODES'!$D$2:$D$1000,0))</f>
        <v/>
      </c>
      <c r="B54" s="10" t="inlineStr">
        <is>
          <t>WEFT STOCK</t>
        </is>
      </c>
      <c r="C54" s="10" t="inlineStr">
        <is>
          <t>CHENILLE</t>
        </is>
      </c>
      <c r="D54" s="10" t="inlineStr">
        <is>
          <t>6 NM</t>
        </is>
      </c>
      <c r="E54" s="10" t="inlineStr">
        <is>
          <t>NEW VIOLET</t>
        </is>
      </c>
      <c r="F54" s="10" t="inlineStr">
        <is>
          <t>NEW VIOLET</t>
        </is>
      </c>
      <c r="G54" s="5" t="n">
        <v>52.55</v>
      </c>
      <c r="H54" s="11">
        <f>D54&amp;E54</f>
        <v/>
      </c>
      <c r="I54" s="11">
        <f>A54</f>
        <v/>
      </c>
    </row>
    <row r="55" hidden="1" ht="14.4" customHeight="1" s="87">
      <c r="A55" s="9">
        <f t="array" ref="A55">INDEX('YARN CODES'!$A$2:$A$1000,MATCH(D55&amp;E55,'YARN CODES'!$C$2:$C$1000&amp;'YARN CODES'!$D$2:$D$1000,0))</f>
        <v/>
      </c>
      <c r="B55" s="10" t="inlineStr">
        <is>
          <t>WEFT STOCK</t>
        </is>
      </c>
      <c r="C55" s="10" t="inlineStr">
        <is>
          <t>CHENILLE</t>
        </is>
      </c>
      <c r="D55" s="10" t="inlineStr">
        <is>
          <t>6 NM</t>
        </is>
      </c>
      <c r="E55" s="10" t="inlineStr">
        <is>
          <t>VISCOUSE CREAM</t>
        </is>
      </c>
      <c r="F55" s="10" t="inlineStr">
        <is>
          <t>VISCOUSE CREAM</t>
        </is>
      </c>
      <c r="G55" s="5" t="n">
        <v>0</v>
      </c>
      <c r="H55" s="11">
        <f>D55&amp;E55</f>
        <v/>
      </c>
      <c r="I55" s="11">
        <f>A55</f>
        <v/>
      </c>
    </row>
    <row r="56" hidden="1" ht="14.4" customHeight="1" s="87">
      <c r="A56" s="9">
        <f t="array" ref="A56">INDEX('YARN CODES'!$A$2:$A$1000,MATCH(D56&amp;E56,'YARN CODES'!$C$2:$C$1000&amp;'YARN CODES'!$D$2:$D$1000,0))</f>
        <v/>
      </c>
      <c r="B56" s="10" t="inlineStr">
        <is>
          <t>WEFT STOCK</t>
        </is>
      </c>
      <c r="C56" s="10" t="inlineStr">
        <is>
          <t>CHENILLE</t>
        </is>
      </c>
      <c r="D56" s="10" t="inlineStr">
        <is>
          <t>6 NM</t>
        </is>
      </c>
      <c r="E56" s="10" t="inlineStr">
        <is>
          <t>VISCOUSE NATURAL</t>
        </is>
      </c>
      <c r="F56" s="10" t="inlineStr">
        <is>
          <t>VISCOUSE NATURAL</t>
        </is>
      </c>
      <c r="G56" s="5" t="n">
        <v>16.9</v>
      </c>
      <c r="H56" s="11">
        <f>D56&amp;E56</f>
        <v/>
      </c>
      <c r="I56" s="11">
        <f>A56</f>
        <v/>
      </c>
    </row>
    <row r="57" hidden="1" ht="14.4" customHeight="1" s="87">
      <c r="A57" s="9">
        <f t="array" ref="A57">INDEX('YARN CODES'!$A$2:$A$1000,MATCH(D57&amp;E57,'YARN CODES'!$C$2:$C$1000&amp;'YARN CODES'!$D$2:$D$1000,0))</f>
        <v/>
      </c>
      <c r="B57" s="10" t="inlineStr">
        <is>
          <t>WEFT STOCK</t>
        </is>
      </c>
      <c r="C57" s="10" t="inlineStr">
        <is>
          <t>CHENILLE</t>
        </is>
      </c>
      <c r="D57" s="10" t="inlineStr">
        <is>
          <t>5 NM</t>
        </is>
      </c>
      <c r="E57" s="10" t="inlineStr">
        <is>
          <t>BRIGHT -KORA</t>
        </is>
      </c>
      <c r="F57" s="10" t="inlineStr">
        <is>
          <t>BRIGHT -KORA</t>
        </is>
      </c>
      <c r="G57" s="5" t="n">
        <v>0</v>
      </c>
      <c r="H57" s="11">
        <f>D57&amp;E57</f>
        <v/>
      </c>
      <c r="I57" s="11">
        <f>A57</f>
        <v/>
      </c>
    </row>
    <row r="58" hidden="1" ht="14.4" customHeight="1" s="87">
      <c r="A58" s="9">
        <f t="array" ref="A58">INDEX('YARN CODES'!$A$2:$A$1000,MATCH(D58&amp;E58,'YARN CODES'!$C$2:$C$1000&amp;'YARN CODES'!$D$2:$D$1000,0))</f>
        <v/>
      </c>
      <c r="B58" s="10" t="inlineStr">
        <is>
          <t>WEFT STOCK</t>
        </is>
      </c>
      <c r="C58" s="10" t="inlineStr">
        <is>
          <t>CHENILLE</t>
        </is>
      </c>
      <c r="D58" s="10" t="inlineStr">
        <is>
          <t>5 NM</t>
        </is>
      </c>
      <c r="E58" s="10" t="inlineStr">
        <is>
          <t>COTTON-KORA</t>
        </is>
      </c>
      <c r="F58" s="10" t="inlineStr">
        <is>
          <t>COTTON-KORA</t>
        </is>
      </c>
      <c r="G58" s="5" t="n">
        <v>0</v>
      </c>
      <c r="H58" s="11">
        <f>D58&amp;E58</f>
        <v/>
      </c>
      <c r="I58" s="11">
        <f>A58</f>
        <v/>
      </c>
    </row>
    <row r="59" hidden="1" ht="14.4" customHeight="1" s="87">
      <c r="A59" s="9">
        <f t="array" ref="A59">INDEX('YARN CODES'!$A$2:$A$1000,MATCH(D59&amp;E59,'YARN CODES'!$C$2:$C$1000&amp;'YARN CODES'!$D$2:$D$1000,0))</f>
        <v/>
      </c>
      <c r="B59" s="10" t="inlineStr">
        <is>
          <t>WEFT STOCK</t>
        </is>
      </c>
      <c r="C59" s="10" t="inlineStr">
        <is>
          <t>CHENILLE</t>
        </is>
      </c>
      <c r="D59" s="10" t="inlineStr">
        <is>
          <t>7 NM</t>
        </is>
      </c>
      <c r="E59" s="10" t="inlineStr">
        <is>
          <t>BRIGHT NATURAL</t>
        </is>
      </c>
      <c r="F59" s="10" t="inlineStr">
        <is>
          <t>BRIGHT NATURAL</t>
        </is>
      </c>
      <c r="G59" s="5" t="n">
        <v>0</v>
      </c>
      <c r="H59" s="11">
        <f>D59&amp;E59</f>
        <v/>
      </c>
      <c r="I59" s="11">
        <f>A59</f>
        <v/>
      </c>
    </row>
    <row r="60" hidden="1" ht="14.4" customHeight="1" s="87">
      <c r="A60" s="9">
        <f t="array" ref="A60">INDEX('YARN CODES'!$A$2:$A$1000,MATCH(D60&amp;E60,'YARN CODES'!$C$2:$C$1000&amp;'YARN CODES'!$D$2:$D$1000,0))</f>
        <v/>
      </c>
      <c r="B60" s="10" t="inlineStr">
        <is>
          <t>WEFT STOCK</t>
        </is>
      </c>
      <c r="C60" s="10" t="inlineStr">
        <is>
          <t>CHENILLE</t>
        </is>
      </c>
      <c r="D60" s="10" t="inlineStr">
        <is>
          <t>6 NM</t>
        </is>
      </c>
      <c r="E60" s="10" t="inlineStr">
        <is>
          <t>D GREEN</t>
        </is>
      </c>
      <c r="F60" s="10" t="inlineStr">
        <is>
          <t>D GREEN</t>
        </is>
      </c>
      <c r="G60" s="5" t="n">
        <v>0</v>
      </c>
      <c r="H60" s="11">
        <f>D60&amp;E60</f>
        <v/>
      </c>
      <c r="I60" s="11">
        <f>A60</f>
        <v/>
      </c>
    </row>
    <row r="61" hidden="1" ht="14.4" customHeight="1" s="87">
      <c r="A61" s="9">
        <f t="array" ref="A61">INDEX('YARN CODES'!$A$2:$A$1000,MATCH(D61&amp;E61,'YARN CODES'!$C$2:$C$1000&amp;'YARN CODES'!$D$2:$D$1000,0))</f>
        <v/>
      </c>
      <c r="B61" s="10" t="inlineStr">
        <is>
          <t>WEFT STOCK</t>
        </is>
      </c>
      <c r="C61" s="10" t="inlineStr">
        <is>
          <t>CHENILLE</t>
        </is>
      </c>
      <c r="D61" s="10" t="inlineStr">
        <is>
          <t>6 NM</t>
        </is>
      </c>
      <c r="E61" s="10" t="inlineStr">
        <is>
          <t>LT GREEN</t>
        </is>
      </c>
      <c r="F61" s="10" t="inlineStr">
        <is>
          <t>LT GREEN</t>
        </is>
      </c>
      <c r="G61" s="5" t="n">
        <v>0</v>
      </c>
      <c r="H61" s="11">
        <f>D61&amp;E61</f>
        <v/>
      </c>
      <c r="I61" s="11">
        <f>A61</f>
        <v/>
      </c>
    </row>
    <row r="62" hidden="1" ht="14.4" customHeight="1" s="87">
      <c r="A62" s="9">
        <f t="array" ref="A62">INDEX('YARN CODES'!$A$2:$A$1000,MATCH(D62&amp;E62,'YARN CODES'!$C$2:$C$1000&amp;'YARN CODES'!$D$2:$D$1000,0))</f>
        <v/>
      </c>
      <c r="B62" s="10" t="inlineStr">
        <is>
          <t>WEFT STOCK</t>
        </is>
      </c>
      <c r="C62" s="10" t="inlineStr">
        <is>
          <t>CHENILLE</t>
        </is>
      </c>
      <c r="D62" s="10" t="inlineStr">
        <is>
          <t>6 NM</t>
        </is>
      </c>
      <c r="E62" s="10" t="inlineStr">
        <is>
          <t>SAGE</t>
        </is>
      </c>
      <c r="F62" s="10" t="inlineStr">
        <is>
          <t>SAGE</t>
        </is>
      </c>
      <c r="G62" s="5" t="n">
        <v>0</v>
      </c>
      <c r="H62" s="11">
        <f>D62&amp;E62</f>
        <v/>
      </c>
      <c r="I62" s="11">
        <f>A62</f>
        <v/>
      </c>
    </row>
    <row r="63" hidden="1" ht="14.4" customHeight="1" s="87">
      <c r="A63" s="9">
        <f t="array" ref="A63">INDEX('YARN CODES'!$A$2:$A$1000,MATCH(D63&amp;E63,'YARN CODES'!$C$2:$C$1000&amp;'YARN CODES'!$D$2:$D$1000,0))</f>
        <v/>
      </c>
      <c r="B63" s="10" t="inlineStr">
        <is>
          <t>WEFT STOCK</t>
        </is>
      </c>
      <c r="C63" s="10" t="inlineStr">
        <is>
          <t>CHENILLE</t>
        </is>
      </c>
      <c r="D63" s="10" t="inlineStr">
        <is>
          <t>4 NM</t>
        </is>
      </c>
      <c r="E63" s="10" t="inlineStr">
        <is>
          <t>LT CREAM</t>
        </is>
      </c>
      <c r="F63" s="10" t="inlineStr">
        <is>
          <t>LT CREAM</t>
        </is>
      </c>
      <c r="G63" s="5" t="n">
        <v>0</v>
      </c>
      <c r="H63" s="11">
        <f>D63&amp;E63</f>
        <v/>
      </c>
      <c r="I63" s="11">
        <f>A63</f>
        <v/>
      </c>
    </row>
    <row r="64" hidden="1" ht="14.4" customHeight="1" s="87">
      <c r="A64" s="9">
        <f t="array" ref="A64">INDEX('YARN CODES'!$A$2:$A$1000,MATCH(D64&amp;E64,'YARN CODES'!$C$2:$C$1000&amp;'YARN CODES'!$D$2:$D$1000,0))</f>
        <v/>
      </c>
      <c r="B64" s="10" t="inlineStr">
        <is>
          <t>WEFT STOCK</t>
        </is>
      </c>
      <c r="C64" s="10" t="inlineStr">
        <is>
          <t>CHENILLE</t>
        </is>
      </c>
      <c r="D64" s="10" t="inlineStr">
        <is>
          <t>4 NM</t>
        </is>
      </c>
      <c r="E64" s="10" t="inlineStr">
        <is>
          <t>LT GOLD</t>
        </is>
      </c>
      <c r="F64" s="10" t="inlineStr">
        <is>
          <t>LT GOLD</t>
        </is>
      </c>
      <c r="G64" s="5" t="n">
        <v>0</v>
      </c>
      <c r="H64" s="11">
        <f>D64&amp;E64</f>
        <v/>
      </c>
      <c r="I64" s="11">
        <f>A64</f>
        <v/>
      </c>
    </row>
    <row r="65" hidden="1" ht="14.4" customHeight="1" s="87">
      <c r="A65" s="9">
        <f t="array" ref="A65">INDEX('YARN CODES'!$A$2:$A$1000,MATCH(D65&amp;E65,'YARN CODES'!$C$2:$C$1000&amp;'YARN CODES'!$D$2:$D$1000,0))</f>
        <v/>
      </c>
      <c r="B65" s="10" t="inlineStr">
        <is>
          <t>WEFT STOCK</t>
        </is>
      </c>
      <c r="C65" s="10" t="inlineStr">
        <is>
          <t>CHENILLE</t>
        </is>
      </c>
      <c r="D65" s="10" t="inlineStr">
        <is>
          <t>4 NM</t>
        </is>
      </c>
      <c r="E65" s="10" t="inlineStr">
        <is>
          <t>PISTA</t>
        </is>
      </c>
      <c r="F65" s="10" t="inlineStr">
        <is>
          <t>PISTA</t>
        </is>
      </c>
      <c r="G65" s="5" t="n">
        <v>0</v>
      </c>
      <c r="H65" s="11">
        <f>D65&amp;E65</f>
        <v/>
      </c>
      <c r="I65" s="11">
        <f>A65</f>
        <v/>
      </c>
    </row>
    <row r="66" hidden="1" ht="14.4" customHeight="1" s="87">
      <c r="A66" s="9">
        <f t="array" ref="A66">INDEX('YARN CODES'!$A$2:$A$1000,MATCH(D66&amp;E66,'YARN CODES'!$C$2:$C$1000&amp;'YARN CODES'!$D$2:$D$1000,0))</f>
        <v/>
      </c>
      <c r="B66" s="10" t="inlineStr">
        <is>
          <t>WEFT STOCK</t>
        </is>
      </c>
      <c r="C66" s="10" t="inlineStr">
        <is>
          <t>CHENILLE</t>
        </is>
      </c>
      <c r="D66" s="10" t="inlineStr">
        <is>
          <t>4 NM</t>
        </is>
      </c>
      <c r="E66" s="10" t="inlineStr">
        <is>
          <t>OCEAN GREEN</t>
        </is>
      </c>
      <c r="F66" s="10" t="inlineStr">
        <is>
          <t>OCEAN GREEN</t>
        </is>
      </c>
      <c r="G66" s="5" t="n">
        <v>0</v>
      </c>
      <c r="H66" s="11">
        <f>D66&amp;E66</f>
        <v/>
      </c>
      <c r="I66" s="11">
        <f>A66</f>
        <v/>
      </c>
    </row>
    <row r="67" hidden="1" ht="14.4" customHeight="1" s="87">
      <c r="A67" s="9">
        <f t="array" ref="A67">INDEX('YARN CODES'!$A$2:$A$1000,MATCH(D67&amp;E67,'YARN CODES'!$C$2:$C$1000&amp;'YARN CODES'!$D$2:$D$1000,0))</f>
        <v/>
      </c>
      <c r="B67" s="10" t="inlineStr">
        <is>
          <t>WEFT STOCK</t>
        </is>
      </c>
      <c r="C67" s="10" t="inlineStr">
        <is>
          <t>CHENILLE</t>
        </is>
      </c>
      <c r="D67" s="10" t="inlineStr">
        <is>
          <t>4 NM</t>
        </is>
      </c>
      <c r="E67" s="10" t="inlineStr">
        <is>
          <t>LT GREY</t>
        </is>
      </c>
      <c r="F67" s="10" t="inlineStr">
        <is>
          <t>LT GREY</t>
        </is>
      </c>
      <c r="G67" s="5" t="n">
        <v>0</v>
      </c>
      <c r="H67" s="11">
        <f>D67&amp;E67</f>
        <v/>
      </c>
      <c r="I67" s="11">
        <f>A67</f>
        <v/>
      </c>
    </row>
    <row r="68" hidden="1" ht="14.4" customHeight="1" s="87">
      <c r="A68" s="9">
        <f t="array" ref="A68">INDEX('YARN CODES'!$A$2:$A$1000,MATCH(D68&amp;E68,'YARN CODES'!$C$2:$C$1000&amp;'YARN CODES'!$D$2:$D$1000,0))</f>
        <v/>
      </c>
      <c r="B68" s="10" t="inlineStr">
        <is>
          <t>WEFT STOCK</t>
        </is>
      </c>
      <c r="C68" s="10" t="inlineStr">
        <is>
          <t>CHENILLE</t>
        </is>
      </c>
      <c r="D68" s="10" t="inlineStr">
        <is>
          <t>10 SINGLE MILAN</t>
        </is>
      </c>
      <c r="E68" s="10" t="inlineStr">
        <is>
          <t>10 SINGLE MILAN</t>
        </is>
      </c>
      <c r="F68" s="10" t="inlineStr">
        <is>
          <t>10 SINGLE MILAN</t>
        </is>
      </c>
      <c r="G68" s="5" t="n">
        <v>0</v>
      </c>
      <c r="H68" s="11">
        <f>D68&amp;E68</f>
        <v/>
      </c>
      <c r="I68" s="11">
        <f>A68</f>
        <v/>
      </c>
    </row>
    <row r="69" hidden="1" ht="14.4" customHeight="1" s="87">
      <c r="A69" s="9">
        <f t="array" ref="A69">INDEX('YARN CODES'!$A$2:$A$1000,MATCH(D69&amp;E69,'YARN CODES'!$C$2:$C$1000&amp;'YARN CODES'!$D$2:$D$1000,0))</f>
        <v/>
      </c>
      <c r="B69" s="10" t="inlineStr">
        <is>
          <t>WEFT STOCK</t>
        </is>
      </c>
      <c r="C69" s="10" t="inlineStr">
        <is>
          <t>COTTON</t>
        </is>
      </c>
      <c r="D69" s="10" t="inlineStr">
        <is>
          <t>10-SINGLE</t>
        </is>
      </c>
      <c r="E69" s="10" t="inlineStr">
        <is>
          <t>KORA</t>
        </is>
      </c>
      <c r="F69" s="10" t="inlineStr">
        <is>
          <t>KORA</t>
        </is>
      </c>
      <c r="G69" s="5" t="n">
        <v>210.9</v>
      </c>
      <c r="H69" s="11">
        <f>D69&amp;E69</f>
        <v/>
      </c>
      <c r="I69" s="11">
        <f>A69</f>
        <v/>
      </c>
    </row>
    <row r="70" hidden="1" ht="14.4" customHeight="1" s="87">
      <c r="A70" s="9">
        <f t="array" ref="A70">INDEX('YARN CODES'!$A$2:$A$1000,MATCH(D70&amp;E70,'YARN CODES'!$C$2:$C$1000&amp;'YARN CODES'!$D$2:$D$1000,0))</f>
        <v/>
      </c>
      <c r="B70" s="10" t="inlineStr">
        <is>
          <t>WEFT STOCK</t>
        </is>
      </c>
      <c r="C70" s="10" t="inlineStr">
        <is>
          <t>COTTON</t>
        </is>
      </c>
      <c r="D70" s="10" t="inlineStr">
        <is>
          <t>10-SINGLE</t>
        </is>
      </c>
      <c r="E70" s="10" t="inlineStr">
        <is>
          <t>COFFEE</t>
        </is>
      </c>
      <c r="F70" s="10" t="inlineStr">
        <is>
          <t>COFFEE</t>
        </is>
      </c>
      <c r="G70" s="5" t="n">
        <v>0</v>
      </c>
      <c r="H70" s="11">
        <f>D70&amp;E70</f>
        <v/>
      </c>
      <c r="I70" s="11">
        <f>A70</f>
        <v/>
      </c>
    </row>
    <row r="71" hidden="1" ht="14.4" customHeight="1" s="87">
      <c r="A71" s="9">
        <f t="array" ref="A71">INDEX('YARN CODES'!$A$2:$A$1000,MATCH(D71&amp;E71,'YARN CODES'!$C$2:$C$1000&amp;'YARN CODES'!$D$2:$D$1000,0))</f>
        <v/>
      </c>
      <c r="B71" s="10" t="inlineStr">
        <is>
          <t>WEFT STOCK</t>
        </is>
      </c>
      <c r="C71" s="10" t="inlineStr">
        <is>
          <t>COTTON</t>
        </is>
      </c>
      <c r="D71" s="10" t="inlineStr">
        <is>
          <t>10-SINGLE</t>
        </is>
      </c>
      <c r="E71" s="10" t="inlineStr">
        <is>
          <t>BEIGE</t>
        </is>
      </c>
      <c r="F71" s="10" t="inlineStr">
        <is>
          <t>BEIGE</t>
        </is>
      </c>
      <c r="G71" s="5" t="n">
        <v>0</v>
      </c>
      <c r="H71" s="11">
        <f>D71&amp;E71</f>
        <v/>
      </c>
      <c r="I71" s="11">
        <f>A71</f>
        <v/>
      </c>
    </row>
    <row r="72" hidden="1" ht="14.4" customHeight="1" s="87">
      <c r="A72" s="9">
        <f t="array" ref="A72">INDEX('YARN CODES'!$A$2:$A$1000,MATCH(D72&amp;E72,'YARN CODES'!$C$2:$C$1000&amp;'YARN CODES'!$D$2:$D$1000,0))</f>
        <v/>
      </c>
      <c r="B72" s="10" t="inlineStr">
        <is>
          <t>WEFT STOCK</t>
        </is>
      </c>
      <c r="C72" s="10" t="inlineStr">
        <is>
          <t>COTTON</t>
        </is>
      </c>
      <c r="D72" s="10" t="inlineStr">
        <is>
          <t>10-SINGLE</t>
        </is>
      </c>
      <c r="E72" s="10" t="inlineStr">
        <is>
          <t>RED</t>
        </is>
      </c>
      <c r="F72" s="10" t="inlineStr">
        <is>
          <t>RED</t>
        </is>
      </c>
      <c r="G72" s="5" t="n">
        <v>25</v>
      </c>
      <c r="H72" s="11">
        <f>D72&amp;E72</f>
        <v/>
      </c>
      <c r="I72" s="11">
        <f>A72</f>
        <v/>
      </c>
    </row>
    <row r="73" hidden="1" ht="14.4" customHeight="1" s="87">
      <c r="A73" s="9">
        <f t="array" ref="A73">INDEX('YARN CODES'!$A$2:$A$1000,MATCH(D73&amp;E73,'YARN CODES'!$C$2:$C$1000&amp;'YARN CODES'!$D$2:$D$1000,0))</f>
        <v/>
      </c>
      <c r="B73" s="10" t="inlineStr">
        <is>
          <t>WEFT STOCK</t>
        </is>
      </c>
      <c r="C73" s="10" t="inlineStr">
        <is>
          <t>COTTON</t>
        </is>
      </c>
      <c r="D73" s="10" t="inlineStr">
        <is>
          <t>10-SINGLE</t>
        </is>
      </c>
      <c r="E73" s="10" t="inlineStr">
        <is>
          <t>CREAM</t>
        </is>
      </c>
      <c r="F73" s="10" t="inlineStr">
        <is>
          <t>CREAM</t>
        </is>
      </c>
      <c r="G73" s="5" t="n">
        <v>159.5</v>
      </c>
      <c r="H73" s="11">
        <f>D73&amp;E73</f>
        <v/>
      </c>
      <c r="I73" s="11">
        <f>A73</f>
        <v/>
      </c>
    </row>
    <row r="74" hidden="1" ht="14.4" customHeight="1" s="87">
      <c r="A74" s="9">
        <f t="array" ref="A74">INDEX('YARN CODES'!$A$2:$A$1000,MATCH(D74&amp;E74,'YARN CODES'!$C$2:$C$1000&amp;'YARN CODES'!$D$2:$D$1000,0))</f>
        <v/>
      </c>
      <c r="B74" s="10" t="inlineStr">
        <is>
          <t>WEFT STOCK</t>
        </is>
      </c>
      <c r="C74" s="10" t="inlineStr">
        <is>
          <t>COTTON</t>
        </is>
      </c>
      <c r="D74" s="10" t="inlineStr">
        <is>
          <t>10-SINGLE</t>
        </is>
      </c>
      <c r="E74" s="10" t="inlineStr">
        <is>
          <t>LT CREAM</t>
        </is>
      </c>
      <c r="F74" s="10" t="inlineStr">
        <is>
          <t>LT CREAM</t>
        </is>
      </c>
      <c r="G74" s="5" t="n">
        <v>0</v>
      </c>
      <c r="H74" s="11">
        <f>D74&amp;E74</f>
        <v/>
      </c>
      <c r="I74" s="11">
        <f>A74</f>
        <v/>
      </c>
    </row>
    <row r="75" hidden="1" ht="14.4" customHeight="1" s="87">
      <c r="A75" s="9">
        <f t="array" ref="A75">INDEX('YARN CODES'!$A$2:$A$1000,MATCH(D75&amp;E75,'YARN CODES'!$C$2:$C$1000&amp;'YARN CODES'!$D$2:$D$1000,0))</f>
        <v/>
      </c>
      <c r="B75" s="10" t="inlineStr">
        <is>
          <t>WEFT STOCK</t>
        </is>
      </c>
      <c r="C75" s="10" t="inlineStr">
        <is>
          <t>COTTON</t>
        </is>
      </c>
      <c r="D75" s="10" t="inlineStr">
        <is>
          <t>10-SINGLE</t>
        </is>
      </c>
      <c r="E75" s="10" t="inlineStr">
        <is>
          <t>LT GREEN</t>
        </is>
      </c>
      <c r="F75" s="10" t="inlineStr">
        <is>
          <t>LT GREEN</t>
        </is>
      </c>
      <c r="G75" s="5" t="n">
        <v>29.2</v>
      </c>
      <c r="H75" s="11">
        <f>D75&amp;E75</f>
        <v/>
      </c>
      <c r="I75" s="11">
        <f>A75</f>
        <v/>
      </c>
    </row>
    <row r="76" hidden="1" ht="14.4" customHeight="1" s="87">
      <c r="A76" s="9">
        <f t="array" ref="A76">INDEX('YARN CODES'!$A$2:$A$1000,MATCH(D76&amp;E76,'YARN CODES'!$C$2:$C$1000&amp;'YARN CODES'!$D$2:$D$1000,0))</f>
        <v/>
      </c>
      <c r="B76" s="10" t="inlineStr">
        <is>
          <t>WEFT STOCK</t>
        </is>
      </c>
      <c r="C76" s="10" t="inlineStr">
        <is>
          <t>COTTON</t>
        </is>
      </c>
      <c r="D76" s="10" t="inlineStr">
        <is>
          <t>10-SINGLE</t>
        </is>
      </c>
      <c r="E76" s="10" t="inlineStr">
        <is>
          <t>LT BEIGE</t>
        </is>
      </c>
      <c r="F76" s="10" t="inlineStr">
        <is>
          <t>LT BEIGE</t>
        </is>
      </c>
      <c r="G76" s="5" t="n">
        <v>29.2</v>
      </c>
      <c r="H76" s="11">
        <f>D76&amp;E76</f>
        <v/>
      </c>
      <c r="I76" s="11">
        <f>A76</f>
        <v/>
      </c>
    </row>
    <row r="77" hidden="1" ht="14.4" customHeight="1" s="87">
      <c r="A77" s="9">
        <f t="array" ref="A77">INDEX('YARN CODES'!$A$2:$A$1000,MATCH(D77&amp;E77,'YARN CODES'!$C$2:$C$1000&amp;'YARN CODES'!$D$2:$D$1000,0))</f>
        <v/>
      </c>
      <c r="B77" s="10" t="inlineStr">
        <is>
          <t>WEFT STOCK</t>
        </is>
      </c>
      <c r="C77" s="10" t="inlineStr">
        <is>
          <t>COTTON</t>
        </is>
      </c>
      <c r="D77" s="10" t="inlineStr">
        <is>
          <t>10-SINGLE</t>
        </is>
      </c>
      <c r="E77" s="10" t="inlineStr">
        <is>
          <t>LT [Person_40]</t>
        </is>
      </c>
      <c r="F77" s="10" t="inlineStr">
        <is>
          <t>LT [Person_40]</t>
        </is>
      </c>
      <c r="G77" s="5" t="n">
        <v>41</v>
      </c>
      <c r="H77" s="11">
        <f>D77&amp;E77</f>
        <v/>
      </c>
      <c r="I77" s="11">
        <f>A77</f>
        <v/>
      </c>
    </row>
    <row r="78" hidden="1" ht="14.4" customHeight="1" s="87">
      <c r="A78" s="9">
        <f t="array" ref="A78">INDEX('YARN CODES'!$A$2:$A$1000,MATCH(D78&amp;E78,'YARN CODES'!$C$2:$C$1000&amp;'YARN CODES'!$D$2:$D$1000,0))</f>
        <v/>
      </c>
      <c r="B78" s="10" t="inlineStr">
        <is>
          <t>WEFT STOCK</t>
        </is>
      </c>
      <c r="C78" s="10" t="inlineStr">
        <is>
          <t>COTTON</t>
        </is>
      </c>
      <c r="D78" s="10" t="inlineStr">
        <is>
          <t>10-SINGLE</t>
        </is>
      </c>
      <c r="E78" s="10" t="inlineStr">
        <is>
          <t>LT GREY</t>
        </is>
      </c>
      <c r="F78" s="10" t="inlineStr">
        <is>
          <t>LT GREY</t>
        </is>
      </c>
      <c r="G78" s="5" t="n">
        <v>18.1</v>
      </c>
      <c r="H78" s="11">
        <f>D78&amp;E78</f>
        <v/>
      </c>
      <c r="I78" s="11">
        <f>A78</f>
        <v/>
      </c>
    </row>
    <row r="79" hidden="1" ht="14.4" customHeight="1" s="87">
      <c r="A79" s="9">
        <f t="array" ref="A79">INDEX('YARN CODES'!$A$2:$A$1000,MATCH(D79&amp;E79,'YARN CODES'!$C$2:$C$1000&amp;'YARN CODES'!$D$2:$D$1000,0))</f>
        <v/>
      </c>
      <c r="B79" s="10" t="inlineStr">
        <is>
          <t>WEFT STOCK</t>
        </is>
      </c>
      <c r="C79" s="10" t="inlineStr">
        <is>
          <t>COTTON</t>
        </is>
      </c>
      <c r="D79" s="10" t="inlineStr">
        <is>
          <t>10-SINGLE</t>
        </is>
      </c>
      <c r="E79" s="10" t="inlineStr">
        <is>
          <t>GREY</t>
        </is>
      </c>
      <c r="F79" s="10" t="inlineStr">
        <is>
          <t>GREY</t>
        </is>
      </c>
      <c r="G79" s="5" t="n">
        <v>100.4</v>
      </c>
      <c r="H79" s="11">
        <f>D79&amp;E79</f>
        <v/>
      </c>
      <c r="I79" s="11">
        <f>A79</f>
        <v/>
      </c>
    </row>
    <row r="80" hidden="1" ht="14.4" customHeight="1" s="87">
      <c r="A80" s="9">
        <f t="array" ref="A80">INDEX('YARN CODES'!$A$2:$A$1000,MATCH(D80&amp;E80,'YARN CODES'!$C$2:$C$1000&amp;'YARN CODES'!$D$2:$D$1000,0))</f>
        <v/>
      </c>
      <c r="B80" s="10" t="inlineStr">
        <is>
          <t>WEFT STOCK</t>
        </is>
      </c>
      <c r="C80" s="10" t="inlineStr">
        <is>
          <t>COTTON</t>
        </is>
      </c>
      <c r="D80" s="10" t="inlineStr">
        <is>
          <t>10-SINGLE</t>
        </is>
      </c>
      <c r="E80" s="10" t="inlineStr">
        <is>
          <t>ACRU</t>
        </is>
      </c>
      <c r="F80" s="10" t="inlineStr">
        <is>
          <t>ACRU</t>
        </is>
      </c>
      <c r="G80" s="5" t="n">
        <v>0</v>
      </c>
      <c r="H80" s="11">
        <f>D80&amp;E80</f>
        <v/>
      </c>
      <c r="I80" s="11">
        <f>A80</f>
        <v/>
      </c>
    </row>
    <row r="81" hidden="1" ht="14.4" customHeight="1" s="87">
      <c r="A81" s="9">
        <f t="array" ref="A81">INDEX('YARN CODES'!$A$2:$A$1000,MATCH(D81&amp;E81,'YARN CODES'!$C$2:$C$1000&amp;'YARN CODES'!$D$2:$D$1000,0))</f>
        <v/>
      </c>
      <c r="B81" s="10" t="inlineStr">
        <is>
          <t>WEFT STOCK</t>
        </is>
      </c>
      <c r="C81" s="10" t="inlineStr">
        <is>
          <t>COTTON</t>
        </is>
      </c>
      <c r="D81" s="10" t="inlineStr">
        <is>
          <t>10-SINGLE</t>
        </is>
      </c>
      <c r="E81" s="10" t="inlineStr">
        <is>
          <t>RUST</t>
        </is>
      </c>
      <c r="F81" s="10" t="inlineStr">
        <is>
          <t>RUST</t>
        </is>
      </c>
      <c r="G81" s="5" t="n">
        <v>0</v>
      </c>
      <c r="H81" s="11">
        <f>D81&amp;E81</f>
        <v/>
      </c>
      <c r="I81" s="11">
        <f>A81</f>
        <v/>
      </c>
    </row>
    <row r="82" hidden="1" ht="14.4" customHeight="1" s="87">
      <c r="A82" s="9">
        <f t="array" ref="A82">INDEX('YARN CODES'!$A$2:$A$1000,MATCH(D82&amp;E82,'YARN CODES'!$C$2:$C$1000&amp;'YARN CODES'!$D$2:$D$1000,0))</f>
        <v/>
      </c>
      <c r="B82" s="10" t="inlineStr">
        <is>
          <t>WEFT STOCK</t>
        </is>
      </c>
      <c r="C82" s="10" t="inlineStr">
        <is>
          <t>COTTON</t>
        </is>
      </c>
      <c r="D82" s="10" t="inlineStr">
        <is>
          <t>10-SINGLE</t>
        </is>
      </c>
      <c r="E82" s="10" t="inlineStr">
        <is>
          <t>LT PURPLE</t>
        </is>
      </c>
      <c r="F82" s="10" t="inlineStr">
        <is>
          <t>LT PURPLE</t>
        </is>
      </c>
      <c r="G82" s="5" t="n">
        <v>76.09999999999999</v>
      </c>
      <c r="H82" s="11">
        <f>D82&amp;E82</f>
        <v/>
      </c>
      <c r="I82" s="11">
        <f>A82</f>
        <v/>
      </c>
    </row>
    <row r="83" hidden="1" ht="14.4" customHeight="1" s="87">
      <c r="A83" s="9">
        <f t="array" ref="A83">INDEX('YARN CODES'!$A$2:$A$1000,MATCH(D83&amp;E83,'YARN CODES'!$C$2:$C$1000&amp;'YARN CODES'!$D$2:$D$1000,0))</f>
        <v/>
      </c>
      <c r="B83" s="10" t="inlineStr">
        <is>
          <t>WEFT STOCK</t>
        </is>
      </c>
      <c r="C83" s="10" t="inlineStr">
        <is>
          <t>COTTON</t>
        </is>
      </c>
      <c r="D83" s="10" t="inlineStr">
        <is>
          <t>10-SINGLE</t>
        </is>
      </c>
      <c r="E83" s="10" t="inlineStr">
        <is>
          <t>T BLUE</t>
        </is>
      </c>
      <c r="F83" s="10" t="inlineStr">
        <is>
          <t>T BLUE</t>
        </is>
      </c>
      <c r="G83" s="5" t="n">
        <v>16.2</v>
      </c>
      <c r="H83" s="11">
        <f>D83&amp;E83</f>
        <v/>
      </c>
      <c r="I83" s="11">
        <f>A83</f>
        <v/>
      </c>
    </row>
    <row r="84" hidden="1" ht="14.4" customHeight="1" s="87">
      <c r="A84" s="9">
        <f t="array" ref="A84">INDEX('YARN CODES'!$A$2:$A$1000,MATCH(D84&amp;E84,'YARN CODES'!$C$2:$C$1000&amp;'YARN CODES'!$D$2:$D$1000,0))</f>
        <v/>
      </c>
      <c r="B84" s="10" t="inlineStr">
        <is>
          <t>WEFT STOCK</t>
        </is>
      </c>
      <c r="C84" s="10" t="inlineStr">
        <is>
          <t>COTTON</t>
        </is>
      </c>
      <c r="D84" s="10" t="inlineStr">
        <is>
          <t>10-SINGLE</t>
        </is>
      </c>
      <c r="E84" s="10" t="inlineStr">
        <is>
          <t>WINE</t>
        </is>
      </c>
      <c r="F84" s="10" t="inlineStr">
        <is>
          <t>WINE</t>
        </is>
      </c>
      <c r="G84" s="5" t="n">
        <v>23</v>
      </c>
      <c r="H84" s="11">
        <f>D84&amp;E84</f>
        <v/>
      </c>
      <c r="I84" s="11">
        <f>A84</f>
        <v/>
      </c>
    </row>
    <row r="85" hidden="1" ht="14.4" customHeight="1" s="87">
      <c r="A85" s="9">
        <f t="array" ref="A85">INDEX('YARN CODES'!$A$2:$A$1000,MATCH(D85&amp;E85,'YARN CODES'!$C$2:$C$1000&amp;'YARN CODES'!$D$2:$D$1000,0))</f>
        <v/>
      </c>
      <c r="B85" s="10" t="inlineStr">
        <is>
          <t>WEFT STOCK</t>
        </is>
      </c>
      <c r="C85" s="10" t="inlineStr">
        <is>
          <t>COTTON</t>
        </is>
      </c>
      <c r="D85" s="10" t="inlineStr">
        <is>
          <t>10-SINGLE</t>
        </is>
      </c>
      <c r="E85" s="10" t="inlineStr">
        <is>
          <t>MAROON</t>
        </is>
      </c>
      <c r="F85" s="10" t="inlineStr">
        <is>
          <t>MAROON</t>
        </is>
      </c>
      <c r="G85" s="5" t="n">
        <v>8.300000000000001</v>
      </c>
      <c r="H85" s="11">
        <f>D85&amp;E85</f>
        <v/>
      </c>
      <c r="I85" s="11">
        <f>A85</f>
        <v/>
      </c>
    </row>
    <row r="86" hidden="1" ht="14.4" customHeight="1" s="87">
      <c r="A86" s="9">
        <f t="array" ref="A86">INDEX('YARN CODES'!$A$2:$A$1000,MATCH(D86&amp;E86,'YARN CODES'!$C$2:$C$1000&amp;'YARN CODES'!$D$2:$D$1000,0))</f>
        <v/>
      </c>
      <c r="B86" s="10" t="inlineStr">
        <is>
          <t>WEFT STOCK</t>
        </is>
      </c>
      <c r="C86" s="10" t="inlineStr">
        <is>
          <t>COTTON</t>
        </is>
      </c>
      <c r="D86" s="10" t="inlineStr">
        <is>
          <t>10-SINGLE</t>
        </is>
      </c>
      <c r="E86" s="10" t="inlineStr">
        <is>
          <t>D MAROON</t>
        </is>
      </c>
      <c r="F86" s="10" t="inlineStr">
        <is>
          <t>D MAROON</t>
        </is>
      </c>
      <c r="G86" s="5" t="n">
        <v>83.09999999999999</v>
      </c>
      <c r="H86" s="11">
        <f>D86&amp;E86</f>
        <v/>
      </c>
      <c r="I86" s="11">
        <f>A86</f>
        <v/>
      </c>
    </row>
    <row r="87" hidden="1" ht="14.4" customHeight="1" s="87">
      <c r="A87" s="9">
        <f t="array" ref="A87">INDEX('YARN CODES'!$A$2:$A$1000,MATCH(D87&amp;E87,'YARN CODES'!$C$2:$C$1000&amp;'YARN CODES'!$D$2:$D$1000,0))</f>
        <v/>
      </c>
      <c r="B87" s="10" t="inlineStr">
        <is>
          <t>WEFT STOCK</t>
        </is>
      </c>
      <c r="C87" s="10" t="inlineStr">
        <is>
          <t>COTTON</t>
        </is>
      </c>
      <c r="D87" s="10" t="inlineStr">
        <is>
          <t>10-SINGLE</t>
        </is>
      </c>
      <c r="E87" s="10" t="inlineStr">
        <is>
          <t>CAMEL</t>
        </is>
      </c>
      <c r="F87" s="10" t="inlineStr">
        <is>
          <t>CAMEL</t>
        </is>
      </c>
      <c r="G87" s="5" t="n">
        <v>0</v>
      </c>
      <c r="H87" s="11">
        <f>D87&amp;E87</f>
        <v/>
      </c>
      <c r="I87" s="11">
        <f>A87</f>
        <v/>
      </c>
    </row>
    <row r="88" hidden="1" ht="14.4" customHeight="1" s="87">
      <c r="A88" s="9">
        <f t="array" ref="A88">INDEX('YARN CODES'!$A$2:$A$1000,MATCH(D88&amp;E88,'YARN CODES'!$C$2:$C$1000&amp;'YARN CODES'!$D$2:$D$1000,0))</f>
        <v/>
      </c>
      <c r="B88" s="10" t="inlineStr">
        <is>
          <t>WEFT STOCK</t>
        </is>
      </c>
      <c r="C88" s="10" t="inlineStr">
        <is>
          <t>COTTON</t>
        </is>
      </c>
      <c r="D88" s="10" t="inlineStr">
        <is>
          <t>10-SINGLE</t>
        </is>
      </c>
      <c r="E88" s="10" t="inlineStr">
        <is>
          <t>D. PINK</t>
        </is>
      </c>
      <c r="F88" s="10" t="inlineStr">
        <is>
          <t>D. PINK</t>
        </is>
      </c>
      <c r="G88" s="5" t="n">
        <v>17.3</v>
      </c>
      <c r="H88" s="11">
        <f>D88&amp;E88</f>
        <v/>
      </c>
      <c r="I88" s="11">
        <f>A88</f>
        <v/>
      </c>
    </row>
    <row r="89" hidden="1" ht="14.4" customHeight="1" s="87">
      <c r="A89" s="9">
        <f t="array" ref="A89">INDEX('YARN CODES'!$A$2:$A$1000,MATCH(D89&amp;E89,'YARN CODES'!$C$2:$C$1000&amp;'YARN CODES'!$D$2:$D$1000,0))</f>
        <v/>
      </c>
      <c r="B89" s="10" t="inlineStr">
        <is>
          <t>WEFT STOCK</t>
        </is>
      </c>
      <c r="C89" s="10" t="inlineStr">
        <is>
          <t>COTTON</t>
        </is>
      </c>
      <c r="D89" s="10" t="inlineStr">
        <is>
          <t>10-SINGLE</t>
        </is>
      </c>
      <c r="E89" s="10" t="inlineStr">
        <is>
          <t>BLUE</t>
        </is>
      </c>
      <c r="F89" s="10" t="inlineStr">
        <is>
          <t>BLUE</t>
        </is>
      </c>
      <c r="G89" s="5" t="n">
        <v>42</v>
      </c>
      <c r="H89" s="11">
        <f>D89&amp;E89</f>
        <v/>
      </c>
      <c r="I89" s="11">
        <f>A89</f>
        <v/>
      </c>
    </row>
    <row r="90" hidden="1" ht="14.4" customHeight="1" s="87">
      <c r="A90" s="9">
        <f t="array" ref="A90">INDEX('YARN CODES'!$A$2:$A$1000,MATCH(D90&amp;E90,'YARN CODES'!$C$2:$C$1000&amp;'YARN CODES'!$D$2:$D$1000,0))</f>
        <v/>
      </c>
      <c r="B90" s="10" t="inlineStr">
        <is>
          <t>WEFT STOCK</t>
        </is>
      </c>
      <c r="C90" s="10" t="inlineStr">
        <is>
          <t>COTTON</t>
        </is>
      </c>
      <c r="D90" s="10" t="inlineStr">
        <is>
          <t>10-SINGLE</t>
        </is>
      </c>
      <c r="E90" s="10" t="inlineStr">
        <is>
          <t>LEMON</t>
        </is>
      </c>
      <c r="F90" s="10" t="inlineStr">
        <is>
          <t>LEMON</t>
        </is>
      </c>
      <c r="G90" s="5" t="n">
        <v>28.2</v>
      </c>
      <c r="H90" s="11">
        <f>D90&amp;E90</f>
        <v/>
      </c>
      <c r="I90" s="11">
        <f>A90</f>
        <v/>
      </c>
    </row>
    <row r="91" hidden="1" ht="14.4" customHeight="1" s="87">
      <c r="A91" s="9">
        <f t="array" ref="A91">INDEX('YARN CODES'!$A$2:$A$1000,MATCH(D91&amp;E91,'YARN CODES'!$C$2:$C$1000&amp;'YARN CODES'!$D$2:$D$1000,0))</f>
        <v/>
      </c>
      <c r="B91" s="10" t="inlineStr">
        <is>
          <t>WEFT STOCK</t>
        </is>
      </c>
      <c r="C91" s="10" t="inlineStr">
        <is>
          <t>COTTON</t>
        </is>
      </c>
      <c r="D91" s="10" t="inlineStr">
        <is>
          <t>10-SINGLE</t>
        </is>
      </c>
      <c r="E91" s="10" t="inlineStr">
        <is>
          <t>RANI</t>
        </is>
      </c>
      <c r="F91" s="10" t="inlineStr">
        <is>
          <t>RANI</t>
        </is>
      </c>
      <c r="G91" s="5" t="n">
        <v>13.12</v>
      </c>
      <c r="H91" s="11">
        <f>D91&amp;E91</f>
        <v/>
      </c>
      <c r="I91" s="11">
        <f>A91</f>
        <v/>
      </c>
    </row>
    <row r="92" hidden="1" ht="14.4" customHeight="1" s="87">
      <c r="A92" s="9">
        <f t="array" ref="A92">INDEX('YARN CODES'!$A$2:$A$1000,MATCH(D92&amp;E92,'YARN CODES'!$C$2:$C$1000&amp;'YARN CODES'!$D$2:$D$1000,0))</f>
        <v/>
      </c>
      <c r="B92" s="10" t="inlineStr">
        <is>
          <t>WEFT STOCK</t>
        </is>
      </c>
      <c r="C92" s="10" t="inlineStr">
        <is>
          <t>COTTON</t>
        </is>
      </c>
      <c r="D92" s="10" t="inlineStr">
        <is>
          <t>10-SINGLE</t>
        </is>
      </c>
      <c r="E92" s="10" t="inlineStr">
        <is>
          <t>PURPLE</t>
        </is>
      </c>
      <c r="F92" s="10" t="inlineStr">
        <is>
          <t>PURPLE</t>
        </is>
      </c>
      <c r="G92" s="5" t="n">
        <v>77.7</v>
      </c>
      <c r="H92" s="11">
        <f>D92&amp;E92</f>
        <v/>
      </c>
      <c r="I92" s="11">
        <f>A92</f>
        <v/>
      </c>
    </row>
    <row r="93" hidden="1" ht="14.4" customHeight="1" s="87">
      <c r="A93" s="9">
        <f t="array" ref="A93">INDEX('YARN CODES'!$A$2:$A$1000,MATCH(D93&amp;E93,'YARN CODES'!$C$2:$C$1000&amp;'YARN CODES'!$D$2:$D$1000,0))</f>
        <v/>
      </c>
      <c r="B93" s="10" t="inlineStr">
        <is>
          <t>WEFT STOCK</t>
        </is>
      </c>
      <c r="C93" s="10" t="inlineStr">
        <is>
          <t>COTTON</t>
        </is>
      </c>
      <c r="D93" s="10" t="inlineStr">
        <is>
          <t>10-SINGLE</t>
        </is>
      </c>
      <c r="E93" s="10" t="inlineStr">
        <is>
          <t>BLEACH</t>
        </is>
      </c>
      <c r="F93" s="10" t="inlineStr">
        <is>
          <t>BLEACH</t>
        </is>
      </c>
      <c r="G93" s="5" t="n">
        <v>48</v>
      </c>
      <c r="H93" s="11">
        <f>D93&amp;E93</f>
        <v/>
      </c>
      <c r="I93" s="11">
        <f>A93</f>
        <v/>
      </c>
    </row>
    <row r="94" hidden="1" ht="14.4" customHeight="1" s="87">
      <c r="A94" s="9">
        <f t="array" ref="A94">INDEX('YARN CODES'!$A$2:$A$1000,MATCH(D94&amp;E94,'YARN CODES'!$C$2:$C$1000&amp;'YARN CODES'!$D$2:$D$1000,0))</f>
        <v/>
      </c>
      <c r="B94" s="10" t="inlineStr">
        <is>
          <t>WEFT STOCK</t>
        </is>
      </c>
      <c r="C94" s="10" t="inlineStr">
        <is>
          <t>COTTON</t>
        </is>
      </c>
      <c r="D94" s="10" t="inlineStr">
        <is>
          <t>10-SINGLE</t>
        </is>
      </c>
      <c r="E94" s="10" t="inlineStr">
        <is>
          <t>SLUB</t>
        </is>
      </c>
      <c r="F94" s="10" t="inlineStr">
        <is>
          <t>SLUB</t>
        </is>
      </c>
      <c r="G94" s="5" t="n">
        <v>0</v>
      </c>
      <c r="H94" s="11">
        <f>D94&amp;E94</f>
        <v/>
      </c>
      <c r="I94" s="11">
        <f>A94</f>
        <v/>
      </c>
    </row>
    <row r="95" hidden="1" ht="14.4" customHeight="1" s="87">
      <c r="A95" s="9">
        <f t="array" ref="A95">INDEX('YARN CODES'!$A$2:$A$1000,MATCH(D95&amp;E95,'YARN CODES'!$C$2:$C$1000&amp;'YARN CODES'!$D$2:$D$1000,0))</f>
        <v/>
      </c>
      <c r="B95" s="10" t="inlineStr">
        <is>
          <t>WEFT STOCK</t>
        </is>
      </c>
      <c r="C95" s="10" t="inlineStr">
        <is>
          <t>COTTON</t>
        </is>
      </c>
      <c r="D95" s="10" t="inlineStr">
        <is>
          <t>8-SINGLE</t>
        </is>
      </c>
      <c r="E95" s="10" t="inlineStr">
        <is>
          <t>SLUB</t>
        </is>
      </c>
      <c r="F95" s="10" t="inlineStr">
        <is>
          <t>SLUB</t>
        </is>
      </c>
      <c r="G95" s="5" t="n">
        <v>136.28</v>
      </c>
      <c r="H95" s="11">
        <f>D95&amp;E95</f>
        <v/>
      </c>
      <c r="I95" s="11">
        <f>A95</f>
        <v/>
      </c>
    </row>
    <row r="96" hidden="1" ht="14.4" customHeight="1" s="87">
      <c r="A96" s="9">
        <f t="array" ref="A96">INDEX('YARN CODES'!$A$2:$A$1000,MATCH(D96&amp;E96,'YARN CODES'!$C$2:$C$1000&amp;'YARN CODES'!$D$2:$D$1000,0))</f>
        <v/>
      </c>
      <c r="B96" s="10" t="inlineStr">
        <is>
          <t>WEFT STOCK</t>
        </is>
      </c>
      <c r="C96" s="10" t="inlineStr">
        <is>
          <t>COTTON</t>
        </is>
      </c>
      <c r="D96" s="10" t="inlineStr">
        <is>
          <t>7-SINGLE</t>
        </is>
      </c>
      <c r="E96" s="10" t="inlineStr">
        <is>
          <t>KORA</t>
        </is>
      </c>
      <c r="F96" s="10" t="inlineStr">
        <is>
          <t>KORA</t>
        </is>
      </c>
      <c r="G96" s="5" t="n">
        <v>0</v>
      </c>
      <c r="H96" s="11">
        <f>D96&amp;E96</f>
        <v/>
      </c>
      <c r="I96" s="11">
        <f>A96</f>
        <v/>
      </c>
    </row>
    <row r="97" hidden="1" ht="14.4" customHeight="1" s="87">
      <c r="A97" s="9">
        <f t="array" ref="A97">INDEX('YARN CODES'!$A$2:$A$1000,MATCH(D97&amp;E97,'YARN CODES'!$C$2:$C$1000&amp;'YARN CODES'!$D$2:$D$1000,0))</f>
        <v/>
      </c>
      <c r="B97" s="10" t="inlineStr">
        <is>
          <t>WEFT STOCK</t>
        </is>
      </c>
      <c r="C97" s="10" t="inlineStr">
        <is>
          <t>COTTON</t>
        </is>
      </c>
      <c r="D97" s="10" t="inlineStr">
        <is>
          <t>2-20-c</t>
        </is>
      </c>
      <c r="E97" s="10" t="inlineStr">
        <is>
          <t>KORA</t>
        </is>
      </c>
      <c r="F97" s="10" t="inlineStr">
        <is>
          <t>KORA</t>
        </is>
      </c>
      <c r="G97" s="5" t="n">
        <v>247.3</v>
      </c>
      <c r="H97" s="11">
        <f>D97&amp;E97</f>
        <v/>
      </c>
      <c r="I97" s="11">
        <f>A97</f>
        <v/>
      </c>
    </row>
    <row r="98" hidden="1" ht="14.4" customHeight="1" s="87">
      <c r="A98" s="9">
        <f t="array" ref="A98">INDEX('YARN CODES'!$A$2:$A$1000,MATCH(D98&amp;E98,'YARN CODES'!$C$2:$C$1000&amp;'YARN CODES'!$D$2:$D$1000,0))</f>
        <v/>
      </c>
      <c r="B98" s="10" t="inlineStr">
        <is>
          <t>WEFT STOCK</t>
        </is>
      </c>
      <c r="C98" s="10" t="inlineStr">
        <is>
          <t>COTTON</t>
        </is>
      </c>
      <c r="D98" s="10" t="inlineStr">
        <is>
          <t>2-20-C</t>
        </is>
      </c>
      <c r="E98" s="10" t="inlineStr">
        <is>
          <t>BLEACH</t>
        </is>
      </c>
      <c r="F98" s="10" t="inlineStr">
        <is>
          <t>BLEACH</t>
        </is>
      </c>
      <c r="G98" s="5" t="n">
        <v>0</v>
      </c>
      <c r="H98" s="11">
        <f>D98&amp;E98</f>
        <v/>
      </c>
      <c r="I98" s="11">
        <f>A98</f>
        <v/>
      </c>
    </row>
    <row r="99" hidden="1" ht="14.4" customHeight="1" s="87">
      <c r="A99" s="9">
        <f t="array" ref="A99">INDEX('YARN CODES'!$A$2:$A$1000,MATCH(D99&amp;E99,'YARN CODES'!$C$2:$C$1000&amp;'YARN CODES'!$D$2:$D$1000,0))</f>
        <v/>
      </c>
      <c r="B99" s="10" t="inlineStr">
        <is>
          <t>WEFT STOCK</t>
        </is>
      </c>
      <c r="C99" s="10" t="inlineStr">
        <is>
          <t>COTTON</t>
        </is>
      </c>
      <c r="D99" s="10" t="inlineStr">
        <is>
          <t>2-20-c</t>
        </is>
      </c>
      <c r="E99" s="10" t="inlineStr">
        <is>
          <t>CREAM</t>
        </is>
      </c>
      <c r="F99" s="10" t="inlineStr">
        <is>
          <t>CREAM</t>
        </is>
      </c>
      <c r="G99" s="5" t="n">
        <v>54</v>
      </c>
      <c r="H99" s="11">
        <f>D99&amp;E99</f>
        <v/>
      </c>
      <c r="I99" s="11">
        <f>A99</f>
        <v/>
      </c>
    </row>
    <row r="100" hidden="1" ht="14.4" customHeight="1" s="87">
      <c r="A100" s="9">
        <f t="array" ref="A100">INDEX('YARN CODES'!$A$2:$A$1000,MATCH(D100&amp;E100,'YARN CODES'!$C$2:$C$1000&amp;'YARN CODES'!$D$2:$D$1000,0))</f>
        <v/>
      </c>
      <c r="B100" s="10" t="inlineStr">
        <is>
          <t>WEFT STOCK</t>
        </is>
      </c>
      <c r="C100" s="10" t="inlineStr">
        <is>
          <t>COTTON</t>
        </is>
      </c>
      <c r="D100" s="10" t="inlineStr">
        <is>
          <t>2-24-C</t>
        </is>
      </c>
      <c r="E100" s="10" t="inlineStr">
        <is>
          <t>KORA</t>
        </is>
      </c>
      <c r="F100" s="10" t="inlineStr">
        <is>
          <t>KORA</t>
        </is>
      </c>
      <c r="G100" s="5" t="n">
        <v>0</v>
      </c>
      <c r="H100" s="11">
        <f>D100&amp;E100</f>
        <v/>
      </c>
      <c r="I100" s="11">
        <f>A100</f>
        <v/>
      </c>
    </row>
    <row r="101" hidden="1" ht="14.4" customHeight="1" s="87">
      <c r="A101" s="9">
        <f t="array" ref="A101">INDEX('YARN CODES'!$A$2:$A$1000,MATCH(D101&amp;E101,'YARN CODES'!$C$2:$C$1000&amp;'YARN CODES'!$D$2:$D$1000,0))</f>
        <v/>
      </c>
      <c r="B101" s="10" t="inlineStr">
        <is>
          <t>WEFT STOCK</t>
        </is>
      </c>
      <c r="C101" s="10" t="inlineStr">
        <is>
          <t>COTTON</t>
        </is>
      </c>
      <c r="D101" s="10" t="inlineStr">
        <is>
          <t>2-20-C</t>
        </is>
      </c>
      <c r="E101" s="5" t="n">
        <v>5069</v>
      </c>
      <c r="F101" s="10" t="inlineStr">
        <is>
          <t>MATRIX</t>
        </is>
      </c>
      <c r="G101" s="5" t="n">
        <v>0</v>
      </c>
      <c r="H101" s="11">
        <f>D101&amp;E101</f>
        <v/>
      </c>
      <c r="I101" s="11">
        <f>A101</f>
        <v/>
      </c>
    </row>
    <row r="102" hidden="1" ht="14.4" customHeight="1" s="87">
      <c r="A102" s="9">
        <f t="array" ref="A102">INDEX('YARN CODES'!$A$2:$A$1000,MATCH(D102&amp;E102,'YARN CODES'!$C$2:$C$1000&amp;'YARN CODES'!$D$2:$D$1000,0))</f>
        <v/>
      </c>
      <c r="B102" s="10" t="inlineStr">
        <is>
          <t>WEFT STOCK</t>
        </is>
      </c>
      <c r="C102" s="10" t="inlineStr">
        <is>
          <t>COTTON</t>
        </is>
      </c>
      <c r="D102" s="10" t="inlineStr">
        <is>
          <t>2-20-C</t>
        </is>
      </c>
      <c r="E102" s="10" t="inlineStr">
        <is>
          <t>YELLOW</t>
        </is>
      </c>
      <c r="F102" s="10" t="inlineStr">
        <is>
          <t>YELLOW</t>
        </is>
      </c>
      <c r="G102" s="5" t="n">
        <v>0</v>
      </c>
      <c r="H102" s="11">
        <f>D102&amp;E102</f>
        <v/>
      </c>
      <c r="I102" s="11">
        <f>A102</f>
        <v/>
      </c>
    </row>
    <row r="103" hidden="1" ht="14.4" customHeight="1" s="87">
      <c r="A103" s="9">
        <f t="array" ref="A103">INDEX('YARN CODES'!$A$2:$A$1000,MATCH(D103&amp;E103,'YARN CODES'!$C$2:$C$1000&amp;'YARN CODES'!$D$2:$D$1000,0))</f>
        <v/>
      </c>
      <c r="B103" s="10" t="inlineStr">
        <is>
          <t>WEFT STOCK</t>
        </is>
      </c>
      <c r="C103" s="10" t="inlineStr">
        <is>
          <t>COTTON</t>
        </is>
      </c>
      <c r="D103" s="10" t="inlineStr">
        <is>
          <t>2-20-C</t>
        </is>
      </c>
      <c r="E103" s="10" t="inlineStr">
        <is>
          <t>SELVAGE</t>
        </is>
      </c>
      <c r="F103" s="10" t="inlineStr">
        <is>
          <t>SELVAGE</t>
        </is>
      </c>
      <c r="G103" s="5" t="n">
        <v>195</v>
      </c>
      <c r="H103" s="11">
        <f>D103&amp;E103</f>
        <v/>
      </c>
      <c r="I103" s="11">
        <f>A103</f>
        <v/>
      </c>
    </row>
    <row r="104" hidden="1" ht="14.4" customHeight="1" s="87">
      <c r="A104" s="9">
        <f t="array" ref="A104">INDEX('YARN CODES'!$A$2:$A$1000,MATCH(D104&amp;E104,'YARN CODES'!$C$2:$C$1000&amp;'YARN CODES'!$D$2:$D$1000,0))</f>
        <v/>
      </c>
      <c r="B104" s="10" t="inlineStr">
        <is>
          <t>WEFT STOCK</t>
        </is>
      </c>
      <c r="C104" s="10" t="inlineStr">
        <is>
          <t>COTTON</t>
        </is>
      </c>
      <c r="D104" s="10" t="inlineStr">
        <is>
          <t>2-18-C</t>
        </is>
      </c>
      <c r="E104" s="10" t="inlineStr">
        <is>
          <t>BLACK</t>
        </is>
      </c>
      <c r="F104" s="10" t="inlineStr">
        <is>
          <t>BLACK</t>
        </is>
      </c>
      <c r="G104" s="5" t="n">
        <v>0</v>
      </c>
      <c r="H104" s="11">
        <f>D104&amp;E104</f>
        <v/>
      </c>
      <c r="I104" s="11">
        <f>A104</f>
        <v/>
      </c>
    </row>
    <row r="105" hidden="1" ht="14.4" customHeight="1" s="87">
      <c r="A105" s="9">
        <f t="array" ref="A105">INDEX('YARN CODES'!$A$2:$A$1000,MATCH(D105&amp;E105,'YARN CODES'!$C$2:$C$1000&amp;'YARN CODES'!$D$2:$D$1000,0))</f>
        <v/>
      </c>
      <c r="B105" s="10" t="inlineStr">
        <is>
          <t>WEFT STOCK</t>
        </is>
      </c>
      <c r="C105" s="10" t="inlineStr">
        <is>
          <t>COTTON</t>
        </is>
      </c>
      <c r="D105" s="10" t="inlineStr">
        <is>
          <t>16-SINGLE</t>
        </is>
      </c>
      <c r="E105" s="10" t="inlineStr">
        <is>
          <t>KORA</t>
        </is>
      </c>
      <c r="F105" s="10" t="inlineStr">
        <is>
          <t>KORA</t>
        </is>
      </c>
      <c r="G105" s="5" t="n">
        <v>1161.7</v>
      </c>
      <c r="H105" s="11">
        <f>D105&amp;E105</f>
        <v/>
      </c>
      <c r="I105" s="11">
        <f>A105</f>
        <v/>
      </c>
    </row>
    <row r="106" hidden="1" ht="14.4" customHeight="1" s="87">
      <c r="A106" s="9">
        <f t="array" ref="A106">INDEX('YARN CODES'!$A$2:$A$1000,MATCH(D106&amp;E106,'YARN CODES'!$C$2:$C$1000&amp;'YARN CODES'!$D$2:$D$1000,0))</f>
        <v/>
      </c>
      <c r="B106" s="10" t="inlineStr">
        <is>
          <t>WEFT STOCK</t>
        </is>
      </c>
      <c r="C106" s="10" t="inlineStr">
        <is>
          <t>COTTON</t>
        </is>
      </c>
      <c r="D106" s="10" t="inlineStr">
        <is>
          <t>20-SINGLE</t>
        </is>
      </c>
      <c r="E106" s="10" t="inlineStr">
        <is>
          <t>KORA</t>
        </is>
      </c>
      <c r="F106" s="10" t="inlineStr">
        <is>
          <t>KORA</t>
        </is>
      </c>
      <c r="G106" s="5" t="n">
        <v>403.4</v>
      </c>
      <c r="H106" s="11">
        <f>D106&amp;E106</f>
        <v/>
      </c>
      <c r="I106" s="11">
        <f>A106</f>
        <v/>
      </c>
    </row>
    <row r="107" hidden="1" ht="14.4" customHeight="1" s="87">
      <c r="A107" s="9">
        <f t="array" ref="A107">INDEX('YARN CODES'!$A$2:$A$1000,MATCH(D107&amp;E107,'YARN CODES'!$C$2:$C$1000&amp;'YARN CODES'!$D$2:$D$1000,0))</f>
        <v/>
      </c>
      <c r="B107" s="10" t="inlineStr">
        <is>
          <t>WEFT STOCK</t>
        </is>
      </c>
      <c r="C107" s="10" t="inlineStr">
        <is>
          <t>COTTON</t>
        </is>
      </c>
      <c r="D107" s="10" t="inlineStr">
        <is>
          <t>24-SINGLE</t>
        </is>
      </c>
      <c r="E107" s="10" t="inlineStr">
        <is>
          <t>KORA</t>
        </is>
      </c>
      <c r="F107" s="10" t="inlineStr">
        <is>
          <t>KORA</t>
        </is>
      </c>
      <c r="G107" s="5" t="n">
        <v>90.72</v>
      </c>
      <c r="H107" s="11">
        <f>D107&amp;E107</f>
        <v/>
      </c>
      <c r="I107" s="11">
        <f>A107</f>
        <v/>
      </c>
    </row>
    <row r="108" hidden="1" ht="14.4" customHeight="1" s="87">
      <c r="A108" s="9">
        <f t="array" ref="A108">INDEX('YARN CODES'!$A$2:$A$1000,MATCH(D108&amp;E108,'YARN CODES'!$C$2:$C$1000&amp;'YARN CODES'!$D$2:$D$1000,0))</f>
        <v/>
      </c>
      <c r="B108" s="10" t="inlineStr">
        <is>
          <t>WEFT STOCK</t>
        </is>
      </c>
      <c r="C108" s="10" t="inlineStr">
        <is>
          <t>COTTON</t>
        </is>
      </c>
      <c r="D108" s="10" t="inlineStr">
        <is>
          <t>14-SINGLE</t>
        </is>
      </c>
      <c r="E108" s="10" t="inlineStr">
        <is>
          <t>KORA</t>
        </is>
      </c>
      <c r="F108" s="10" t="inlineStr">
        <is>
          <t>KORA</t>
        </is>
      </c>
      <c r="G108" s="5" t="n">
        <v>40</v>
      </c>
      <c r="H108" s="11">
        <f>D108&amp;E108</f>
        <v/>
      </c>
      <c r="I108" s="11">
        <f>A108</f>
        <v/>
      </c>
    </row>
    <row r="109" hidden="1" ht="14.4" customHeight="1" s="87">
      <c r="A109" s="9">
        <f t="array" ref="A109">INDEX('YARN CODES'!$A$2:$A$1000,MATCH(D109&amp;E109,'YARN CODES'!$C$2:$C$1000&amp;'YARN CODES'!$D$2:$D$1000,0))</f>
        <v/>
      </c>
      <c r="B109" s="10" t="inlineStr">
        <is>
          <t>WEFT STOCK</t>
        </is>
      </c>
      <c r="C109" s="10" t="inlineStr">
        <is>
          <t>COTTON</t>
        </is>
      </c>
      <c r="D109" s="10" t="inlineStr">
        <is>
          <t>30-SINGLE</t>
        </is>
      </c>
      <c r="E109" s="10" t="inlineStr">
        <is>
          <t>KORA</t>
        </is>
      </c>
      <c r="F109" s="10" t="inlineStr">
        <is>
          <t>KORA</t>
        </is>
      </c>
      <c r="G109" s="5" t="n">
        <v>130</v>
      </c>
      <c r="H109" s="11">
        <f>D109&amp;E109</f>
        <v/>
      </c>
      <c r="I109" s="11">
        <f>A109</f>
        <v/>
      </c>
    </row>
    <row r="110" hidden="1" ht="14.4" customHeight="1" s="87">
      <c r="A110" s="9">
        <f t="array" ref="A110">INDEX('YARN CODES'!$A$2:$A$1000,MATCH(D110&amp;E110,'YARN CODES'!$C$2:$C$1000&amp;'YARN CODES'!$D$2:$D$1000,0))</f>
        <v/>
      </c>
      <c r="B110" s="10" t="inlineStr">
        <is>
          <t>WEFT STOCK</t>
        </is>
      </c>
      <c r="C110" s="10" t="inlineStr">
        <is>
          <t>COTTON</t>
        </is>
      </c>
      <c r="D110" s="10" t="inlineStr">
        <is>
          <t>6-SINGLE</t>
        </is>
      </c>
      <c r="E110" s="10" t="inlineStr">
        <is>
          <t>KORA</t>
        </is>
      </c>
      <c r="F110" s="10" t="inlineStr">
        <is>
          <t>KORA</t>
        </is>
      </c>
      <c r="G110" s="5" t="n">
        <v>858</v>
      </c>
      <c r="H110" s="11">
        <f>D110&amp;E110</f>
        <v/>
      </c>
      <c r="I110" s="11">
        <f>A110</f>
        <v/>
      </c>
    </row>
    <row r="111" hidden="1" ht="14.4" customHeight="1" s="87">
      <c r="A111" s="9">
        <f t="array" ref="A111">INDEX('YARN CODES'!$A$2:$A$1000,MATCH(D111&amp;E111,'YARN CODES'!$C$2:$C$1000&amp;'YARN CODES'!$D$2:$D$1000,0))</f>
        <v/>
      </c>
      <c r="B111" s="10" t="inlineStr">
        <is>
          <t>WEFT STOCK</t>
        </is>
      </c>
      <c r="C111" s="10" t="inlineStr">
        <is>
          <t>COTTON</t>
        </is>
      </c>
      <c r="D111" s="10" t="inlineStr">
        <is>
          <t>2-10-C</t>
        </is>
      </c>
      <c r="E111" s="10" t="inlineStr">
        <is>
          <t>KORA</t>
        </is>
      </c>
      <c r="F111" s="10" t="inlineStr">
        <is>
          <t>KORA</t>
        </is>
      </c>
      <c r="G111" s="5" t="n">
        <v>0</v>
      </c>
      <c r="H111" s="11">
        <f>D111&amp;E111</f>
        <v/>
      </c>
      <c r="I111" s="11">
        <f>A111</f>
        <v/>
      </c>
    </row>
    <row r="112" hidden="1" ht="14.4" customHeight="1" s="87">
      <c r="A112" s="9">
        <f t="array" ref="A112">INDEX('YARN CODES'!$A$2:$A$1000,MATCH(D112&amp;E112,'YARN CODES'!$C$2:$C$1000&amp;'YARN CODES'!$D$2:$D$1000,0))</f>
        <v/>
      </c>
      <c r="B112" s="10" t="inlineStr">
        <is>
          <t>WEFT STOCK</t>
        </is>
      </c>
      <c r="C112" s="10" t="inlineStr">
        <is>
          <t>COTTON</t>
        </is>
      </c>
      <c r="D112" s="10" t="inlineStr">
        <is>
          <t>2-30-C</t>
        </is>
      </c>
      <c r="E112" s="10" t="inlineStr">
        <is>
          <t>KORA</t>
        </is>
      </c>
      <c r="F112" s="10" t="inlineStr">
        <is>
          <t>KORA</t>
        </is>
      </c>
      <c r="G112" s="5" t="n">
        <v>498.96</v>
      </c>
      <c r="H112" s="11">
        <f>D112&amp;E112</f>
        <v/>
      </c>
      <c r="I112" s="11">
        <f>A112</f>
        <v/>
      </c>
    </row>
    <row r="113" hidden="1" ht="14.4" customHeight="1" s="87">
      <c r="A113" s="9">
        <f t="array" ref="A113">INDEX('YARN CODES'!$A$2:$A$1000,MATCH(D113&amp;E113,'YARN CODES'!$C$2:$C$1000&amp;'YARN CODES'!$D$2:$D$1000,0))</f>
        <v/>
      </c>
      <c r="B113" s="10" t="inlineStr">
        <is>
          <t>WEFT STOCK</t>
        </is>
      </c>
      <c r="C113" s="10" t="inlineStr">
        <is>
          <t>COTTON</t>
        </is>
      </c>
      <c r="D113" s="10" t="inlineStr">
        <is>
          <t>2-30-C</t>
        </is>
      </c>
      <c r="E113" s="10" t="inlineStr">
        <is>
          <t>WHITE</t>
        </is>
      </c>
      <c r="F113" s="10" t="inlineStr">
        <is>
          <t>WHITE</t>
        </is>
      </c>
      <c r="G113" s="5" t="n">
        <v>0</v>
      </c>
      <c r="H113" s="11">
        <f>D113&amp;E113</f>
        <v/>
      </c>
      <c r="I113" s="11">
        <f>A113</f>
        <v/>
      </c>
    </row>
    <row r="114" hidden="1" ht="14.4" customHeight="1" s="87">
      <c r="A114" s="9">
        <f t="array" ref="A114">INDEX('YARN CODES'!$A$2:$A$1000,MATCH(D114&amp;E114,'YARN CODES'!$C$2:$C$1000&amp;'YARN CODES'!$D$2:$D$1000,0))</f>
        <v/>
      </c>
      <c r="B114" s="10" t="inlineStr">
        <is>
          <t>WEFT STOCK</t>
        </is>
      </c>
      <c r="C114" s="10" t="inlineStr">
        <is>
          <t>COTTON</t>
        </is>
      </c>
      <c r="D114" s="10" t="inlineStr">
        <is>
          <t>2-10-C</t>
        </is>
      </c>
      <c r="E114" s="10" t="inlineStr">
        <is>
          <t>COTTON</t>
        </is>
      </c>
      <c r="F114" s="10" t="inlineStr">
        <is>
          <t>COTTON</t>
        </is>
      </c>
      <c r="G114" s="5" t="n">
        <v>0</v>
      </c>
      <c r="H114" s="11">
        <f>D114&amp;E114</f>
        <v/>
      </c>
      <c r="I114" s="11">
        <f>A114</f>
        <v/>
      </c>
    </row>
    <row r="115" hidden="1" ht="14.4" customHeight="1" s="87">
      <c r="A115" s="9">
        <f t="array" ref="A115">INDEX('YARN CODES'!$A$2:$A$1000,MATCH(D115&amp;E115,'YARN CODES'!$C$2:$C$1000&amp;'YARN CODES'!$D$2:$D$1000,0))</f>
        <v/>
      </c>
      <c r="B115" s="10" t="inlineStr">
        <is>
          <t>WEFT STOCK</t>
        </is>
      </c>
      <c r="C115" s="10" t="inlineStr">
        <is>
          <t>COTTON</t>
        </is>
      </c>
      <c r="D115" s="10" t="inlineStr">
        <is>
          <t>2-10-C</t>
        </is>
      </c>
      <c r="E115" s="10" t="inlineStr">
        <is>
          <t>LT</t>
        </is>
      </c>
      <c r="F115" s="10" t="inlineStr">
        <is>
          <t>LT</t>
        </is>
      </c>
      <c r="G115" s="5" t="n">
        <v>30</v>
      </c>
      <c r="H115" s="11">
        <f>D115&amp;E115</f>
        <v/>
      </c>
      <c r="I115" s="11">
        <f>A115</f>
        <v/>
      </c>
    </row>
    <row r="116" hidden="1" ht="14.4" customHeight="1" s="87">
      <c r="A116" s="9">
        <f t="array" ref="A116">INDEX('YARN CODES'!$A$2:$A$1000,MATCH(D116&amp;E116,'YARN CODES'!$C$2:$C$1000&amp;'YARN CODES'!$D$2:$D$1000,0))</f>
        <v/>
      </c>
      <c r="B116" s="10" t="inlineStr">
        <is>
          <t>WEFT STOCK</t>
        </is>
      </c>
      <c r="C116" s="10" t="inlineStr">
        <is>
          <t>COTTON</t>
        </is>
      </c>
      <c r="D116" s="10" t="inlineStr">
        <is>
          <t>2-10-C</t>
        </is>
      </c>
      <c r="E116" s="10" t="inlineStr">
        <is>
          <t>LT GREY</t>
        </is>
      </c>
      <c r="F116" s="10" t="inlineStr">
        <is>
          <t>LT GREY</t>
        </is>
      </c>
      <c r="G116" s="5" t="n">
        <v>0</v>
      </c>
      <c r="H116" s="11">
        <f>D116&amp;E116</f>
        <v/>
      </c>
      <c r="I116" s="11">
        <f>A116</f>
        <v/>
      </c>
    </row>
    <row r="117" hidden="1" ht="14.4" customHeight="1" s="87">
      <c r="A117" s="9">
        <f t="array" ref="A117">INDEX('YARN CODES'!$A$2:$A$1000,MATCH(D117&amp;E117,'YARN CODES'!$C$2:$C$1000&amp;'YARN CODES'!$D$2:$D$1000,0))</f>
        <v/>
      </c>
      <c r="B117" s="10" t="inlineStr">
        <is>
          <t>WEFT STOCK</t>
        </is>
      </c>
      <c r="C117" s="10" t="inlineStr">
        <is>
          <t>COTTON</t>
        </is>
      </c>
      <c r="D117" s="10" t="inlineStr">
        <is>
          <t>2-10-C</t>
        </is>
      </c>
      <c r="E117" s="10" t="inlineStr">
        <is>
          <t>CAMEL</t>
        </is>
      </c>
      <c r="F117" s="10" t="inlineStr">
        <is>
          <t>CAMEL</t>
        </is>
      </c>
      <c r="G117" s="5" t="n">
        <v>0</v>
      </c>
      <c r="H117" s="11">
        <f>D117&amp;E117</f>
        <v/>
      </c>
      <c r="I117" s="11">
        <f>A117</f>
        <v/>
      </c>
    </row>
    <row r="118" hidden="1" ht="14.4" customHeight="1" s="87">
      <c r="A118" s="9">
        <f t="array" ref="A118">INDEX('YARN CODES'!$A$2:$A$1000,MATCH(D118&amp;E118,'YARN CODES'!$C$2:$C$1000&amp;'YARN CODES'!$D$2:$D$1000,0))</f>
        <v/>
      </c>
      <c r="B118" s="10" t="inlineStr">
        <is>
          <t>WEFT STOCK</t>
        </is>
      </c>
      <c r="C118" s="10" t="inlineStr">
        <is>
          <t>COTTON</t>
        </is>
      </c>
      <c r="D118" s="10" t="inlineStr">
        <is>
          <t>2-10-C</t>
        </is>
      </c>
      <c r="E118" s="10" t="inlineStr">
        <is>
          <t>[Person_42]</t>
        </is>
      </c>
      <c r="F118" s="10" t="inlineStr">
        <is>
          <t>[Person_42]</t>
        </is>
      </c>
      <c r="G118" s="5" t="n">
        <v>0</v>
      </c>
      <c r="H118" s="11">
        <f>D118&amp;E118</f>
        <v/>
      </c>
      <c r="I118" s="11">
        <f>A118</f>
        <v/>
      </c>
    </row>
    <row r="119" hidden="1" ht="14.4" customHeight="1" s="87">
      <c r="A119" s="9">
        <f t="array" ref="A119">INDEX('YARN CODES'!$A$2:$A$1000,MATCH(D119&amp;E119,'YARN CODES'!$C$2:$C$1000&amp;'YARN CODES'!$D$2:$D$1000,0))</f>
        <v/>
      </c>
      <c r="B119" s="10" t="inlineStr">
        <is>
          <t>WEFT STOCK</t>
        </is>
      </c>
      <c r="C119" s="10" t="inlineStr">
        <is>
          <t>COTTON</t>
        </is>
      </c>
      <c r="D119" s="10" t="inlineStr">
        <is>
          <t>2-10-C</t>
        </is>
      </c>
      <c r="E119" s="10" t="inlineStr">
        <is>
          <t>BROWN</t>
        </is>
      </c>
      <c r="F119" s="10" t="inlineStr">
        <is>
          <t>BROWN</t>
        </is>
      </c>
      <c r="G119" s="5" t="n">
        <v>0</v>
      </c>
      <c r="H119" s="11">
        <f>D119&amp;E119</f>
        <v/>
      </c>
      <c r="I119" s="11">
        <f>A119</f>
        <v/>
      </c>
    </row>
    <row r="120" hidden="1" ht="14.4" customHeight="1" s="87">
      <c r="A120" s="9">
        <f t="array" ref="A120">INDEX('YARN CODES'!$A$2:$A$1000,MATCH(D120&amp;E120,'YARN CODES'!$C$2:$C$1000&amp;'YARN CODES'!$D$2:$D$1000,0))</f>
        <v/>
      </c>
      <c r="B120" s="10" t="inlineStr">
        <is>
          <t>WEFT STOCK</t>
        </is>
      </c>
      <c r="C120" s="10" t="inlineStr">
        <is>
          <t>COTTON</t>
        </is>
      </c>
      <c r="D120" s="10" t="inlineStr">
        <is>
          <t>2-10-C</t>
        </is>
      </c>
      <c r="E120" s="10" t="inlineStr">
        <is>
          <t>RANI</t>
        </is>
      </c>
      <c r="F120" s="10" t="inlineStr">
        <is>
          <t>RANI</t>
        </is>
      </c>
      <c r="G120" s="5" t="n">
        <v>0</v>
      </c>
      <c r="H120" s="11">
        <f>D120&amp;E120</f>
        <v/>
      </c>
      <c r="I120" s="11">
        <f>A120</f>
        <v/>
      </c>
    </row>
    <row r="121" hidden="1" ht="14.4" customHeight="1" s="87">
      <c r="A121" s="9">
        <f t="array" ref="A121">INDEX('YARN CODES'!$A$2:$A$1000,MATCH(D121&amp;E121,'YARN CODES'!$C$2:$C$1000&amp;'YARN CODES'!$D$2:$D$1000,0))</f>
        <v/>
      </c>
      <c r="B121" s="10" t="inlineStr">
        <is>
          <t>WEFT STOCK</t>
        </is>
      </c>
      <c r="C121" s="10" t="inlineStr">
        <is>
          <t>COTTON</t>
        </is>
      </c>
      <c r="D121" s="10" t="inlineStr">
        <is>
          <t>2-10-C</t>
        </is>
      </c>
      <c r="E121" s="10" t="inlineStr">
        <is>
          <t>BEIGE</t>
        </is>
      </c>
      <c r="F121" s="10" t="inlineStr">
        <is>
          <t>BEIGE</t>
        </is>
      </c>
      <c r="G121" s="5" t="n">
        <v>0</v>
      </c>
      <c r="H121" s="11">
        <f>D121&amp;E121</f>
        <v/>
      </c>
      <c r="I121" s="11">
        <f>A121</f>
        <v/>
      </c>
    </row>
    <row r="122" hidden="1" ht="14.4" customHeight="1" s="87">
      <c r="A122" s="9">
        <f t="array" ref="A122">INDEX('YARN CODES'!$A$2:$A$1000,MATCH(D122&amp;E122,'YARN CODES'!$C$2:$C$1000&amp;'YARN CODES'!$D$2:$D$1000,0))</f>
        <v/>
      </c>
      <c r="B122" s="10" t="inlineStr">
        <is>
          <t>WEFT STOCK</t>
        </is>
      </c>
      <c r="C122" s="10" t="inlineStr">
        <is>
          <t>COTTON</t>
        </is>
      </c>
      <c r="D122" s="10" t="inlineStr">
        <is>
          <t>2-5-C</t>
        </is>
      </c>
      <c r="E122" s="10" t="inlineStr">
        <is>
          <t>KORA</t>
        </is>
      </c>
      <c r="F122" s="10" t="inlineStr">
        <is>
          <t>KORA</t>
        </is>
      </c>
      <c r="G122" s="5" t="n">
        <v>3450</v>
      </c>
      <c r="H122" s="11">
        <f>D122&amp;E122</f>
        <v/>
      </c>
      <c r="I122" s="11">
        <f>A122</f>
        <v/>
      </c>
    </row>
    <row r="123" hidden="1" ht="14.4" customHeight="1" s="87">
      <c r="A123" s="9">
        <f t="array" ref="A123">INDEX('YARN CODES'!$A$2:$A$1000,MATCH(D123&amp;E123,'YARN CODES'!$C$2:$C$1000&amp;'YARN CODES'!$D$2:$D$1000,0))</f>
        <v/>
      </c>
      <c r="B123" s="10" t="inlineStr">
        <is>
          <t>WEFT STOCK</t>
        </is>
      </c>
      <c r="C123" s="10" t="inlineStr">
        <is>
          <t>COTTON</t>
        </is>
      </c>
      <c r="D123" s="10" t="inlineStr">
        <is>
          <t>2-6-C</t>
        </is>
      </c>
      <c r="E123" s="10" t="inlineStr">
        <is>
          <t>KORA</t>
        </is>
      </c>
      <c r="F123" s="10" t="inlineStr">
        <is>
          <t>KORA</t>
        </is>
      </c>
      <c r="G123" s="5" t="n">
        <v>3103.4</v>
      </c>
      <c r="H123" s="11">
        <f>D123&amp;E123</f>
        <v/>
      </c>
      <c r="I123" s="11">
        <f>A123</f>
        <v/>
      </c>
    </row>
    <row r="124" hidden="1" ht="14.4" customHeight="1" s="87">
      <c r="A124" s="9">
        <f t="array" ref="A124">INDEX('YARN CODES'!$A$2:$A$1000,MATCH(D124&amp;E124,'YARN CODES'!$C$2:$C$1000&amp;'YARN CODES'!$D$2:$D$1000,0))</f>
        <v/>
      </c>
      <c r="B124" s="10" t="inlineStr">
        <is>
          <t>WEFT STOCK</t>
        </is>
      </c>
      <c r="C124" s="10" t="inlineStr">
        <is>
          <t>COTTON</t>
        </is>
      </c>
      <c r="D124" s="10" t="inlineStr">
        <is>
          <t>2-6-C</t>
        </is>
      </c>
      <c r="E124" s="10" t="inlineStr">
        <is>
          <t>KITTY WASH</t>
        </is>
      </c>
      <c r="F124" s="10" t="inlineStr">
        <is>
          <t>KITTY WASH</t>
        </is>
      </c>
      <c r="G124" s="5" t="n">
        <v>0</v>
      </c>
      <c r="H124" s="11">
        <f>D124&amp;E124</f>
        <v/>
      </c>
      <c r="I124" s="11">
        <f>A124</f>
        <v/>
      </c>
    </row>
    <row r="125" hidden="1" ht="14.4" customHeight="1" s="87">
      <c r="A125" s="9">
        <f t="array" ref="A125">INDEX('YARN CODES'!$A$2:$A$1000,MATCH(D125&amp;E125,'YARN CODES'!$C$2:$C$1000&amp;'YARN CODES'!$D$2:$D$1000,0))</f>
        <v/>
      </c>
      <c r="B125" s="10" t="inlineStr">
        <is>
          <t>WEFT STOCK</t>
        </is>
      </c>
      <c r="C125" s="10" t="inlineStr">
        <is>
          <t>COTTON</t>
        </is>
      </c>
      <c r="D125" s="10" t="inlineStr">
        <is>
          <t>2-6-C</t>
        </is>
      </c>
      <c r="E125" s="10" t="inlineStr">
        <is>
          <t>D. BEIGE</t>
        </is>
      </c>
      <c r="F125" s="10" t="inlineStr">
        <is>
          <t>D. BEIGE</t>
        </is>
      </c>
      <c r="G125" s="5" t="n">
        <v>0</v>
      </c>
      <c r="H125" s="11">
        <f>D125&amp;E125</f>
        <v/>
      </c>
      <c r="I125" s="11">
        <f>A125</f>
        <v/>
      </c>
    </row>
    <row r="126" hidden="1" ht="14.4" customHeight="1" s="87">
      <c r="A126" s="9">
        <f t="array" ref="A126">INDEX('YARN CODES'!$A$2:$A$1000,MATCH(D126&amp;E126,'YARN CODES'!$C$2:$C$1000&amp;'YARN CODES'!$D$2:$D$1000,0))</f>
        <v/>
      </c>
      <c r="B126" s="10" t="inlineStr">
        <is>
          <t>WEFT STOCK</t>
        </is>
      </c>
      <c r="C126" s="10" t="inlineStr">
        <is>
          <t>COTTON</t>
        </is>
      </c>
      <c r="D126" s="10" t="inlineStr">
        <is>
          <t>2-6-C</t>
        </is>
      </c>
      <c r="E126" s="10" t="inlineStr">
        <is>
          <t>BLACK</t>
        </is>
      </c>
      <c r="F126" s="10" t="inlineStr">
        <is>
          <t>BLACK</t>
        </is>
      </c>
      <c r="G126" s="5" t="n">
        <v>0</v>
      </c>
      <c r="H126" s="11">
        <f>D126&amp;E126</f>
        <v/>
      </c>
      <c r="I126" s="11">
        <f>A126</f>
        <v/>
      </c>
    </row>
    <row r="127" hidden="1" ht="14.4" customHeight="1" s="87">
      <c r="A127" s="9">
        <f t="array" ref="A127">INDEX('YARN CODES'!$A$2:$A$1000,MATCH(D127&amp;E127,'YARN CODES'!$C$2:$C$1000&amp;'YARN CODES'!$D$2:$D$1000,0))</f>
        <v/>
      </c>
      <c r="B127" s="10" t="inlineStr">
        <is>
          <t>WEFT STOCK</t>
        </is>
      </c>
      <c r="C127" s="10" t="inlineStr">
        <is>
          <t>COTTON</t>
        </is>
      </c>
      <c r="D127" s="10" t="inlineStr">
        <is>
          <t>10-SINGLE</t>
        </is>
      </c>
      <c r="E127" s="10" t="inlineStr">
        <is>
          <t>BABY PINK</t>
        </is>
      </c>
      <c r="F127" s="10" t="inlineStr">
        <is>
          <t>BABY PINK</t>
        </is>
      </c>
      <c r="G127" s="5" t="n">
        <v>19.4</v>
      </c>
      <c r="H127" s="11">
        <f>D127&amp;E127</f>
        <v/>
      </c>
      <c r="I127" s="11">
        <f>A127</f>
        <v/>
      </c>
    </row>
    <row r="128" hidden="1" ht="14.4" customHeight="1" s="87">
      <c r="A128" s="9">
        <f t="array" ref="A128">INDEX('YARN CODES'!$A$2:$A$1000,MATCH(D128&amp;E128,'YARN CODES'!$C$2:$C$1000&amp;'YARN CODES'!$D$2:$D$1000,0))</f>
        <v/>
      </c>
      <c r="B128" s="10" t="inlineStr">
        <is>
          <t>WEFT STOCK</t>
        </is>
      </c>
      <c r="C128" s="10" t="inlineStr">
        <is>
          <t>COTTON</t>
        </is>
      </c>
      <c r="D128" s="10" t="inlineStr">
        <is>
          <t>2/5 WHITE</t>
        </is>
      </c>
      <c r="E128" s="10" t="inlineStr">
        <is>
          <t>2/5 WHITE</t>
        </is>
      </c>
      <c r="F128" s="10" t="inlineStr">
        <is>
          <t>2/5 WHITE</t>
        </is>
      </c>
      <c r="G128" s="5" t="n">
        <v>0</v>
      </c>
      <c r="H128" s="11">
        <f>D128&amp;E128</f>
        <v/>
      </c>
      <c r="I128" s="11">
        <f>A128</f>
        <v/>
      </c>
    </row>
    <row r="129" hidden="1" ht="14.4" customHeight="1" s="87">
      <c r="A129" s="9">
        <f t="array" ref="A129">INDEX('YARN CODES'!$A$2:$A$1000,MATCH(D129&amp;E129,'YARN CODES'!$C$2:$C$1000&amp;'YARN CODES'!$D$2:$D$1000,0))</f>
        <v/>
      </c>
      <c r="B129" s="10" t="inlineStr">
        <is>
          <t>WEFT STOCK</t>
        </is>
      </c>
      <c r="C129" s="10" t="inlineStr">
        <is>
          <t>COTTON</t>
        </is>
      </c>
      <c r="D129" s="10" t="inlineStr">
        <is>
          <t>2/30 COTTON</t>
        </is>
      </c>
      <c r="E129" s="10" t="inlineStr">
        <is>
          <t>2/30 BEGIE</t>
        </is>
      </c>
      <c r="F129" s="10" t="inlineStr">
        <is>
          <t>2/30 BEIGE</t>
        </is>
      </c>
      <c r="G129" s="5" t="n">
        <v>0</v>
      </c>
      <c r="H129" s="11">
        <f>D129&amp;E129</f>
        <v/>
      </c>
      <c r="I129" s="11">
        <f>A129</f>
        <v/>
      </c>
    </row>
    <row r="130" hidden="1" ht="14.4" customHeight="1" s="87">
      <c r="A130" s="9">
        <f t="array" ref="A130">INDEX('YARN CODES'!$A$2:$A$1000,MATCH(D130&amp;E130,'YARN CODES'!$C$2:$C$1000&amp;'YARN CODES'!$D$2:$D$1000,0))</f>
        <v/>
      </c>
      <c r="B130" s="10" t="inlineStr">
        <is>
          <t>WEFT STOCK</t>
        </is>
      </c>
      <c r="C130" s="10" t="inlineStr">
        <is>
          <t>COTTON</t>
        </is>
      </c>
      <c r="D130" s="10" t="inlineStr">
        <is>
          <t>2/30 COTTON</t>
        </is>
      </c>
      <c r="E130" s="10" t="inlineStr">
        <is>
          <t>2/30 LT CREAM</t>
        </is>
      </c>
      <c r="F130" s="10" t="inlineStr">
        <is>
          <t>2/30 LT CREAM</t>
        </is>
      </c>
      <c r="G130" s="5" t="n">
        <v>0</v>
      </c>
      <c r="H130" s="11">
        <f>D130&amp;E130</f>
        <v/>
      </c>
      <c r="I130" s="11">
        <f>A130</f>
        <v/>
      </c>
    </row>
    <row r="131" hidden="1" ht="14.4" customHeight="1" s="87">
      <c r="A131" s="9">
        <f t="array" ref="A131">INDEX('YARN CODES'!$A$2:$A$1000,MATCH(D131&amp;E131,'YARN CODES'!$C$2:$C$1000&amp;'YARN CODES'!$D$2:$D$1000,0))</f>
        <v/>
      </c>
      <c r="B131" s="10" t="inlineStr">
        <is>
          <t>WEFT STOCK</t>
        </is>
      </c>
      <c r="C131" s="10" t="inlineStr">
        <is>
          <t>COTTON</t>
        </is>
      </c>
      <c r="D131" s="10" t="inlineStr">
        <is>
          <t>2-30-C</t>
        </is>
      </c>
      <c r="E131" s="10" t="inlineStr">
        <is>
          <t>CREAM</t>
        </is>
      </c>
      <c r="F131" s="10" t="inlineStr">
        <is>
          <t>CREAM</t>
        </is>
      </c>
      <c r="G131" s="5" t="n">
        <v>0</v>
      </c>
      <c r="H131" s="11">
        <f>D131&amp;E131</f>
        <v/>
      </c>
      <c r="I131" s="11">
        <f>A131</f>
        <v/>
      </c>
    </row>
    <row r="132" hidden="1" ht="14.4" customHeight="1" s="87">
      <c r="A132" s="9">
        <f t="array" ref="A132">INDEX('YARN CODES'!$A$2:$A$1000,MATCH(D132&amp;E132,'YARN CODES'!$C$2:$C$1000&amp;'YARN CODES'!$D$2:$D$1000,0))</f>
        <v/>
      </c>
      <c r="B132" s="10" t="inlineStr">
        <is>
          <t>WEFT STOCK</t>
        </is>
      </c>
      <c r="C132" s="10" t="inlineStr">
        <is>
          <t>COTTON</t>
        </is>
      </c>
      <c r="D132" s="10" t="inlineStr">
        <is>
          <t>4-SINGLE</t>
        </is>
      </c>
      <c r="E132" s="10" t="inlineStr">
        <is>
          <t>4-SINGLE COTTON</t>
        </is>
      </c>
      <c r="F132" s="10" t="inlineStr">
        <is>
          <t>4-SINGLE COTTON</t>
        </is>
      </c>
      <c r="G132" s="5" t="n">
        <v>0</v>
      </c>
      <c r="H132" s="11">
        <f>D132&amp;E132</f>
        <v/>
      </c>
      <c r="I132" s="11">
        <f>A132</f>
        <v/>
      </c>
    </row>
    <row r="133" hidden="1" ht="14.4" customHeight="1" s="87">
      <c r="A133" s="9">
        <f t="array" ref="A133">INDEX('YARN CODES'!$A$2:$A$1000,MATCH(D133&amp;E133,'YARN CODES'!$C$2:$C$1000&amp;'YARN CODES'!$D$2:$D$1000,0))</f>
        <v/>
      </c>
      <c r="B133" s="10" t="inlineStr">
        <is>
          <t>WEFT STOCK</t>
        </is>
      </c>
      <c r="C133" s="10" t="inlineStr">
        <is>
          <t>COTTON</t>
        </is>
      </c>
      <c r="D133" s="10" t="inlineStr">
        <is>
          <t>3 SINGLE</t>
        </is>
      </c>
      <c r="E133" s="10" t="inlineStr">
        <is>
          <t>3 SINGLE COTTON</t>
        </is>
      </c>
      <c r="F133" s="10" t="inlineStr">
        <is>
          <t>3 SINGLE COTTON</t>
        </is>
      </c>
      <c r="G133" s="5" t="n">
        <v>45.9</v>
      </c>
      <c r="H133" s="11">
        <f>D133&amp;E133</f>
        <v/>
      </c>
      <c r="I133" s="11">
        <f>A133</f>
        <v/>
      </c>
    </row>
    <row r="134" hidden="1" ht="14.4" customHeight="1" s="87">
      <c r="A134" s="9">
        <f t="array" ref="A134">INDEX('YARN CODES'!$A$2:$A$1000,MATCH(D134&amp;E134,'YARN CODES'!$C$2:$C$1000&amp;'YARN CODES'!$D$2:$D$1000,0))</f>
        <v/>
      </c>
      <c r="B134" s="10" t="inlineStr">
        <is>
          <t>WEFT STOCK</t>
        </is>
      </c>
      <c r="C134" s="10" t="inlineStr">
        <is>
          <t>COTTON</t>
        </is>
      </c>
      <c r="D134" s="10" t="inlineStr">
        <is>
          <t>3 SINGLE</t>
        </is>
      </c>
      <c r="E134" s="10" t="inlineStr">
        <is>
          <t>3 SINGLE BLEACH</t>
        </is>
      </c>
      <c r="F134" s="10" t="inlineStr">
        <is>
          <t>3 SINGLE BLEACH</t>
        </is>
      </c>
      <c r="G134" s="5" t="n">
        <v>0</v>
      </c>
      <c r="H134" s="11">
        <f>D134&amp;E134</f>
        <v/>
      </c>
      <c r="I134" s="11">
        <f>A134</f>
        <v/>
      </c>
    </row>
    <row r="135" hidden="1" ht="14.4" customHeight="1" s="87">
      <c r="A135" s="9">
        <f t="array" ref="A135">INDEX('YARN CODES'!$A$2:$A$1000,MATCH(D135&amp;E135,'YARN CODES'!$C$2:$C$1000&amp;'YARN CODES'!$D$2:$D$1000,0))</f>
        <v/>
      </c>
      <c r="B135" s="10" t="inlineStr">
        <is>
          <t>WEFT STOCK</t>
        </is>
      </c>
      <c r="C135" s="10" t="inlineStr">
        <is>
          <t>COTTON</t>
        </is>
      </c>
      <c r="D135" s="10" t="inlineStr">
        <is>
          <t>2-4-C</t>
        </is>
      </c>
      <c r="E135" s="10" t="inlineStr">
        <is>
          <t>2-4 COTTON</t>
        </is>
      </c>
      <c r="F135" s="10" t="inlineStr">
        <is>
          <t>2-4 COTTON</t>
        </is>
      </c>
      <c r="G135" s="5" t="n">
        <v>0</v>
      </c>
      <c r="H135" s="11">
        <f>D135&amp;E135</f>
        <v/>
      </c>
      <c r="I135" s="11">
        <f>A135</f>
        <v/>
      </c>
    </row>
    <row r="136" hidden="1" ht="14.4" customHeight="1" s="87">
      <c r="A136" s="9">
        <f t="array" ref="A136">INDEX('YARN CODES'!$A$2:$A$1000,MATCH(D136&amp;E136,'YARN CODES'!$C$2:$C$1000&amp;'YARN CODES'!$D$2:$D$1000,0))</f>
        <v/>
      </c>
      <c r="B136" s="10" t="inlineStr">
        <is>
          <t>WEFT STOCK</t>
        </is>
      </c>
      <c r="C136" s="10" t="inlineStr">
        <is>
          <t>COTTON</t>
        </is>
      </c>
      <c r="D136" s="10" t="inlineStr">
        <is>
          <t>2-30-C</t>
        </is>
      </c>
      <c r="E136" s="10" t="inlineStr">
        <is>
          <t>BABA</t>
        </is>
      </c>
      <c r="F136" s="10" t="inlineStr">
        <is>
          <t>BABA</t>
        </is>
      </c>
      <c r="G136" s="5" t="n">
        <v>114.9</v>
      </c>
      <c r="H136" s="11">
        <f>D136&amp;E136</f>
        <v/>
      </c>
      <c r="I136" s="11">
        <f>A136</f>
        <v/>
      </c>
    </row>
    <row r="137" hidden="1" ht="14.4" customHeight="1" s="87">
      <c r="A137" s="9">
        <f t="array" ref="A137">INDEX('YARN CODES'!$A$2:$A$1000,MATCH(D137&amp;E137,'YARN CODES'!$C$2:$C$1000&amp;'YARN CODES'!$D$2:$D$1000,0))</f>
        <v/>
      </c>
      <c r="B137" s="10" t="inlineStr">
        <is>
          <t>WEFT STOCK</t>
        </is>
      </c>
      <c r="C137" s="10" t="inlineStr">
        <is>
          <t>COTTON</t>
        </is>
      </c>
      <c r="D137" s="10" t="inlineStr">
        <is>
          <t>16-SINGLE</t>
        </is>
      </c>
      <c r="E137" s="10" t="inlineStr">
        <is>
          <t>16-SINGLE-LINEN</t>
        </is>
      </c>
      <c r="F137" s="10" t="inlineStr">
        <is>
          <t>16-SINGLE-LINEN</t>
        </is>
      </c>
      <c r="G137" s="5" t="n">
        <v>34</v>
      </c>
      <c r="H137" s="11">
        <f>D137&amp;E137</f>
        <v/>
      </c>
      <c r="I137" s="11">
        <f>A137</f>
        <v/>
      </c>
    </row>
    <row r="138" hidden="1" ht="14.4" customHeight="1" s="87">
      <c r="A138" s="9">
        <f t="array" ref="A138">INDEX('YARN CODES'!$A$2:$A$1000,MATCH(D138&amp;E138,'YARN CODES'!$C$2:$C$1000&amp;'YARN CODES'!$D$2:$D$1000,0))</f>
        <v/>
      </c>
      <c r="B138" s="10" t="inlineStr">
        <is>
          <t>WEFT STOCK</t>
        </is>
      </c>
      <c r="C138" s="10" t="inlineStr">
        <is>
          <t>COTTON</t>
        </is>
      </c>
      <c r="D138" s="10" t="inlineStr">
        <is>
          <t>16-SINGLE</t>
        </is>
      </c>
      <c r="E138" s="10" t="inlineStr">
        <is>
          <t>PEACH BLUSH</t>
        </is>
      </c>
      <c r="F138" s="10" t="inlineStr">
        <is>
          <t>PEACH BLUSH</t>
        </is>
      </c>
      <c r="G138" s="5" t="n">
        <v>0</v>
      </c>
      <c r="H138" s="11">
        <f>D138&amp;E138</f>
        <v/>
      </c>
      <c r="I138" s="11">
        <f>A138</f>
        <v/>
      </c>
    </row>
    <row r="139" hidden="1" ht="14.4" customHeight="1" s="87">
      <c r="A139" s="9">
        <f t="array" ref="A139">INDEX('YARN CODES'!$A$2:$A$1000,MATCH(D139&amp;E139,'YARN CODES'!$C$2:$C$1000&amp;'YARN CODES'!$D$2:$D$1000,0))</f>
        <v/>
      </c>
      <c r="B139" s="10" t="inlineStr">
        <is>
          <t>WEFT STOCK</t>
        </is>
      </c>
      <c r="C139" s="10" t="inlineStr">
        <is>
          <t>COTTON</t>
        </is>
      </c>
      <c r="D139" s="10" t="inlineStr">
        <is>
          <t>16-SINGLE</t>
        </is>
      </c>
      <c r="E139" s="10" t="inlineStr">
        <is>
          <t>N BLUE</t>
        </is>
      </c>
      <c r="F139" s="10" t="inlineStr">
        <is>
          <t>N BLUE</t>
        </is>
      </c>
      <c r="G139" s="5" t="n">
        <v>39.34</v>
      </c>
      <c r="H139" s="11">
        <f>D139&amp;E139</f>
        <v/>
      </c>
      <c r="I139" s="11">
        <f>A139</f>
        <v/>
      </c>
    </row>
    <row r="140" hidden="1" ht="14.4" customHeight="1" s="87">
      <c r="A140" s="9">
        <f t="array" ref="A140">INDEX('YARN CODES'!$A$2:$A$1000,MATCH(D140&amp;E140,'YARN CODES'!$C$2:$C$1000&amp;'YARN CODES'!$D$2:$D$1000,0))</f>
        <v/>
      </c>
      <c r="B140" s="10" t="inlineStr">
        <is>
          <t>WEFT STOCK</t>
        </is>
      </c>
      <c r="C140" s="10" t="inlineStr">
        <is>
          <t>COTTON</t>
        </is>
      </c>
      <c r="D140" s="10" t="inlineStr">
        <is>
          <t>16-SINGLE</t>
        </is>
      </c>
      <c r="E140" s="10" t="inlineStr">
        <is>
          <t>WINTER SKY</t>
        </is>
      </c>
      <c r="F140" s="10" t="inlineStr">
        <is>
          <t>WINTER SKY</t>
        </is>
      </c>
      <c r="G140" s="5" t="n">
        <v>44.9</v>
      </c>
      <c r="H140" s="11">
        <f>D140&amp;E140</f>
        <v/>
      </c>
      <c r="I140" s="11">
        <f>A140</f>
        <v/>
      </c>
    </row>
    <row r="141" hidden="1" ht="14.4" customHeight="1" s="87">
      <c r="A141" s="9">
        <f t="array" ref="A141">INDEX('YARN CODES'!$A$2:$A$1000,MATCH(D141&amp;E141,'YARN CODES'!$C$2:$C$1000&amp;'YARN CODES'!$D$2:$D$1000,0))</f>
        <v/>
      </c>
      <c r="B141" s="10" t="inlineStr">
        <is>
          <t>WEFT STOCK</t>
        </is>
      </c>
      <c r="C141" s="10" t="inlineStr">
        <is>
          <t>COTTON</t>
        </is>
      </c>
      <c r="D141" s="10" t="inlineStr">
        <is>
          <t>16-SINGLE</t>
        </is>
      </c>
      <c r="E141" s="10" t="inlineStr">
        <is>
          <t>CHARCOAL</t>
        </is>
      </c>
      <c r="F141" s="10" t="inlineStr">
        <is>
          <t>CHARCOAL</t>
        </is>
      </c>
      <c r="G141" s="5" t="n">
        <v>47.14</v>
      </c>
      <c r="H141" s="11">
        <f>D141&amp;E141</f>
        <v/>
      </c>
      <c r="I141" s="11">
        <f>A141</f>
        <v/>
      </c>
    </row>
    <row r="142" hidden="1" ht="14.4" customHeight="1" s="87">
      <c r="A142" s="9">
        <f t="array" ref="A142">INDEX('YARN CODES'!$A$2:$A$1000,MATCH(D142&amp;E142,'YARN CODES'!$C$2:$C$1000&amp;'YARN CODES'!$D$2:$D$1000,0))</f>
        <v/>
      </c>
      <c r="B142" s="10" t="inlineStr">
        <is>
          <t>WEFT STOCK</t>
        </is>
      </c>
      <c r="C142" s="10" t="inlineStr">
        <is>
          <t>COTTON</t>
        </is>
      </c>
      <c r="D142" s="10" t="inlineStr">
        <is>
          <t>2-20-C</t>
        </is>
      </c>
      <c r="E142" s="10" t="inlineStr">
        <is>
          <t>ORGANIC</t>
        </is>
      </c>
      <c r="F142" s="10" t="inlineStr">
        <is>
          <t>ORGANIC</t>
        </is>
      </c>
      <c r="G142" s="5" t="n">
        <v>0</v>
      </c>
      <c r="H142" s="11">
        <f>D142&amp;E142</f>
        <v/>
      </c>
      <c r="I142" s="11">
        <f>A142</f>
        <v/>
      </c>
    </row>
    <row r="143" hidden="1" ht="14.4" customHeight="1" s="87">
      <c r="A143" s="9">
        <f t="array" ref="A143">INDEX('YARN CODES'!$A$2:$A$1000,MATCH(D143&amp;E143,'YARN CODES'!$C$2:$C$1000&amp;'YARN CODES'!$D$2:$D$1000,0))</f>
        <v/>
      </c>
      <c r="B143" s="10" t="inlineStr">
        <is>
          <t>WEFT STOCK</t>
        </is>
      </c>
      <c r="C143" s="10" t="inlineStr">
        <is>
          <t>COTTON</t>
        </is>
      </c>
      <c r="D143" s="10" t="inlineStr">
        <is>
          <t>10-SINGLE</t>
        </is>
      </c>
      <c r="E143" s="10" t="inlineStr">
        <is>
          <t>S GREY</t>
        </is>
      </c>
      <c r="F143" s="10" t="inlineStr">
        <is>
          <t>S GREY</t>
        </is>
      </c>
      <c r="G143" s="5" t="n">
        <v>0</v>
      </c>
      <c r="H143" s="11">
        <f>D143&amp;E143</f>
        <v/>
      </c>
      <c r="I143" s="11">
        <f>A143</f>
        <v/>
      </c>
    </row>
    <row r="144" hidden="1" ht="14.4" customHeight="1" s="87">
      <c r="A144" s="9">
        <f t="array" ref="A144">INDEX('YARN CODES'!$A$2:$A$1000,MATCH(D144&amp;E144,'YARN CODES'!$C$2:$C$1000&amp;'YARN CODES'!$D$2:$D$1000,0))</f>
        <v/>
      </c>
      <c r="B144" s="10" t="inlineStr">
        <is>
          <t>WEFT STOCK</t>
        </is>
      </c>
      <c r="C144" s="10" t="inlineStr">
        <is>
          <t>COTTON</t>
        </is>
      </c>
      <c r="D144" s="10" t="inlineStr">
        <is>
          <t>16-SINGLE</t>
        </is>
      </c>
      <c r="E144" s="10" t="inlineStr">
        <is>
          <t>WHITE</t>
        </is>
      </c>
      <c r="F144" s="10" t="inlineStr">
        <is>
          <t>WHITE</t>
        </is>
      </c>
      <c r="G144" s="5" t="n">
        <v>40.7</v>
      </c>
      <c r="H144" s="11">
        <f>D144&amp;E144</f>
        <v/>
      </c>
      <c r="I144" s="11">
        <f>A144</f>
        <v/>
      </c>
    </row>
    <row r="145" hidden="1" ht="14.4" customHeight="1" s="87">
      <c r="A145" s="9">
        <f t="array" ref="A145">INDEX('YARN CODES'!$A$2:$A$1000,MATCH(D145&amp;E145,'YARN CODES'!$C$2:$C$1000&amp;'YARN CODES'!$D$2:$D$1000,0))</f>
        <v/>
      </c>
      <c r="B145" s="10" t="inlineStr">
        <is>
          <t>WEFT STOCK</t>
        </is>
      </c>
      <c r="C145" s="10" t="inlineStr">
        <is>
          <t>COTTON</t>
        </is>
      </c>
      <c r="D145" s="10" t="inlineStr">
        <is>
          <t>10-SINGLE</t>
        </is>
      </c>
      <c r="E145" s="10" t="inlineStr">
        <is>
          <t>LINEN</t>
        </is>
      </c>
      <c r="F145" s="10" t="inlineStr">
        <is>
          <t>LINEN</t>
        </is>
      </c>
      <c r="G145" s="5" t="n">
        <v>0</v>
      </c>
      <c r="H145" s="11">
        <f>D145&amp;E145</f>
        <v/>
      </c>
      <c r="I145" s="11">
        <f>A145</f>
        <v/>
      </c>
    </row>
    <row r="146" hidden="1" ht="14.4" customHeight="1" s="87">
      <c r="A146" s="9">
        <f t="array" ref="A146">INDEX('YARN CODES'!$A$2:$A$1000,MATCH(D146&amp;E146,'YARN CODES'!$C$2:$C$1000&amp;'YARN CODES'!$D$2:$D$1000,0))</f>
        <v/>
      </c>
      <c r="B146" s="10" t="inlineStr">
        <is>
          <t>WEFT STOCK</t>
        </is>
      </c>
      <c r="C146" s="10" t="inlineStr">
        <is>
          <t>COTTON</t>
        </is>
      </c>
      <c r="D146" s="10" t="inlineStr">
        <is>
          <t>16-SINGLE</t>
        </is>
      </c>
      <c r="E146" s="10" t="inlineStr">
        <is>
          <t>CREAM</t>
        </is>
      </c>
      <c r="F146" s="10" t="inlineStr">
        <is>
          <t>CREAM</t>
        </is>
      </c>
      <c r="G146" s="5" t="n">
        <v>87.8</v>
      </c>
      <c r="H146" s="11">
        <f>D146&amp;E146</f>
        <v/>
      </c>
      <c r="I146" s="11">
        <f>A146</f>
        <v/>
      </c>
    </row>
    <row r="147" hidden="1" ht="14.4" customHeight="1" s="87">
      <c r="A147" s="9">
        <f t="array" ref="A147">INDEX('YARN CODES'!$A$2:$A$1000,MATCH(D147&amp;E147,'YARN CODES'!$C$2:$C$1000&amp;'YARN CODES'!$D$2:$D$1000,0))</f>
        <v/>
      </c>
      <c r="B147" s="10" t="inlineStr">
        <is>
          <t>WEFT STOCK</t>
        </is>
      </c>
      <c r="C147" s="10" t="inlineStr">
        <is>
          <t>POLYESTER</t>
        </is>
      </c>
      <c r="D147" s="10" t="inlineStr">
        <is>
          <t>400 D</t>
        </is>
      </c>
      <c r="E147" s="10" t="inlineStr">
        <is>
          <t>9373 FDY</t>
        </is>
      </c>
      <c r="F147" s="10" t="inlineStr">
        <is>
          <t>AMBER YELLOW</t>
        </is>
      </c>
      <c r="G147" s="5" t="n">
        <v>64.73</v>
      </c>
      <c r="H147" s="11">
        <f>D147&amp;E147</f>
        <v/>
      </c>
      <c r="I147" s="11">
        <f>A147</f>
        <v/>
      </c>
    </row>
    <row r="148" hidden="1" ht="14.4" customHeight="1" s="87">
      <c r="A148" s="9">
        <f t="array" ref="A148">INDEX('YARN CODES'!$A$2:$A$1000,MATCH(D148&amp;E148,'YARN CODES'!$C$2:$C$1000&amp;'YARN CODES'!$D$2:$D$1000,0))</f>
        <v/>
      </c>
      <c r="B148" s="10" t="inlineStr">
        <is>
          <t>WEFT STOCK</t>
        </is>
      </c>
      <c r="C148" s="10" t="inlineStr">
        <is>
          <t>POLYESTER</t>
        </is>
      </c>
      <c r="D148" s="10" t="inlineStr">
        <is>
          <t>400 D</t>
        </is>
      </c>
      <c r="E148" s="10" t="inlineStr">
        <is>
          <t>9374 FDY</t>
        </is>
      </c>
      <c r="F148" s="10" t="inlineStr">
        <is>
          <t>APRICOT</t>
        </is>
      </c>
      <c r="G148" s="5" t="n">
        <v>58.73</v>
      </c>
      <c r="H148" s="11">
        <f>D148&amp;E148</f>
        <v/>
      </c>
      <c r="I148" s="11">
        <f>A148</f>
        <v/>
      </c>
    </row>
    <row r="149" hidden="1" ht="14.4" customHeight="1" s="87">
      <c r="A149" s="9">
        <f t="array" ref="A149">INDEX('YARN CODES'!$A$2:$A$1000,MATCH(D149&amp;E149,'YARN CODES'!$C$2:$C$1000&amp;'YARN CODES'!$D$2:$D$1000,0))</f>
        <v/>
      </c>
      <c r="B149" s="10" t="inlineStr">
        <is>
          <t>WEFT STOCK</t>
        </is>
      </c>
      <c r="C149" s="10" t="inlineStr">
        <is>
          <t>POLYESTER</t>
        </is>
      </c>
      <c r="D149" s="10" t="inlineStr">
        <is>
          <t>400 D</t>
        </is>
      </c>
      <c r="E149" s="10" t="inlineStr">
        <is>
          <t>9641 FDY</t>
        </is>
      </c>
      <c r="F149" s="10" t="inlineStr">
        <is>
          <t>WHITE</t>
        </is>
      </c>
      <c r="G149" s="5" t="n">
        <v>0</v>
      </c>
      <c r="H149" s="11">
        <f>D149&amp;E149</f>
        <v/>
      </c>
      <c r="I149" s="11">
        <f>A149</f>
        <v/>
      </c>
    </row>
    <row r="150" hidden="1" ht="14.4" customHeight="1" s="87">
      <c r="A150" s="9">
        <f t="array" ref="A150">INDEX('YARN CODES'!$A$2:$A$1000,MATCH(D150&amp;E150,'YARN CODES'!$C$2:$C$1000&amp;'YARN CODES'!$D$2:$D$1000,0))</f>
        <v/>
      </c>
      <c r="B150" s="10" t="inlineStr">
        <is>
          <t>WEFT STOCK</t>
        </is>
      </c>
      <c r="C150" s="10" t="inlineStr">
        <is>
          <t>POLYESTER</t>
        </is>
      </c>
      <c r="D150" s="10" t="inlineStr">
        <is>
          <t>400 D</t>
        </is>
      </c>
      <c r="E150" s="10" t="inlineStr">
        <is>
          <t>9616 FDY</t>
        </is>
      </c>
      <c r="F150" s="10" t="inlineStr">
        <is>
          <t>MANGO</t>
        </is>
      </c>
      <c r="G150" s="5" t="n">
        <v>0</v>
      </c>
      <c r="H150" s="11">
        <f>D150&amp;E150</f>
        <v/>
      </c>
      <c r="I150" s="11">
        <f>A150</f>
        <v/>
      </c>
    </row>
    <row r="151" hidden="1" ht="14.4" customHeight="1" s="87">
      <c r="A151" s="9">
        <f t="array" ref="A151">INDEX('YARN CODES'!$A$2:$A$1000,MATCH(D151&amp;E151,'YARN CODES'!$C$2:$C$1000&amp;'YARN CODES'!$D$2:$D$1000,0))</f>
        <v/>
      </c>
      <c r="B151" s="10" t="inlineStr">
        <is>
          <t>WEFT STOCK</t>
        </is>
      </c>
      <c r="C151" s="10" t="inlineStr">
        <is>
          <t>POLYESTER</t>
        </is>
      </c>
      <c r="D151" s="10" t="inlineStr">
        <is>
          <t>400 D</t>
        </is>
      </c>
      <c r="E151" s="10" t="inlineStr">
        <is>
          <t>1649 FDY</t>
        </is>
      </c>
      <c r="F151" s="10" t="inlineStr">
        <is>
          <t>CAMEL</t>
        </is>
      </c>
      <c r="G151" s="5" t="n">
        <v>111.14</v>
      </c>
      <c r="H151" s="11">
        <f>D151&amp;E151</f>
        <v/>
      </c>
      <c r="I151" s="11">
        <f>A151</f>
        <v/>
      </c>
    </row>
    <row r="152" hidden="1" ht="14.4" customHeight="1" s="87">
      <c r="A152" s="9">
        <f t="array" ref="A152">INDEX('YARN CODES'!$A$2:$A$1000,MATCH(D152&amp;E152,'YARN CODES'!$C$2:$C$1000&amp;'YARN CODES'!$D$2:$D$1000,0))</f>
        <v/>
      </c>
      <c r="B152" s="10" t="inlineStr">
        <is>
          <t>WEFT STOCK</t>
        </is>
      </c>
      <c r="C152" s="10" t="inlineStr">
        <is>
          <t>POLYESTER</t>
        </is>
      </c>
      <c r="D152" s="10" t="inlineStr">
        <is>
          <t>400 D</t>
        </is>
      </c>
      <c r="E152" s="10" t="inlineStr">
        <is>
          <t>9375 FDY</t>
        </is>
      </c>
      <c r="F152" s="10" t="inlineStr">
        <is>
          <t>CHAMPAGNE</t>
        </is>
      </c>
      <c r="G152" s="5" t="n">
        <v>0</v>
      </c>
      <c r="H152" s="11">
        <f>D152&amp;E152</f>
        <v/>
      </c>
      <c r="I152" s="11">
        <f>A152</f>
        <v/>
      </c>
    </row>
    <row r="153" hidden="1" ht="14.4" customHeight="1" s="87">
      <c r="A153" s="9">
        <f t="array" ref="A153">INDEX('YARN CODES'!$A$2:$A$1000,MATCH(D153&amp;E153,'YARN CODES'!$C$2:$C$1000&amp;'YARN CODES'!$D$2:$D$1000,0))</f>
        <v/>
      </c>
      <c r="B153" s="10" t="inlineStr">
        <is>
          <t>WEFT STOCK</t>
        </is>
      </c>
      <c r="C153" s="10" t="inlineStr">
        <is>
          <t>POLYESTER</t>
        </is>
      </c>
      <c r="D153" s="10" t="inlineStr">
        <is>
          <t>400 D LT</t>
        </is>
      </c>
      <c r="E153" s="10" t="inlineStr">
        <is>
          <t>9373 LT</t>
        </is>
      </c>
      <c r="F153" s="10" t="inlineStr">
        <is>
          <t>AMBER YELLOW</t>
        </is>
      </c>
      <c r="G153" s="5" t="n">
        <v>0</v>
      </c>
      <c r="H153" s="11">
        <f>D153&amp;E153</f>
        <v/>
      </c>
      <c r="I153" s="11">
        <f>A153</f>
        <v/>
      </c>
    </row>
    <row r="154" hidden="1" ht="14.4" customHeight="1" s="87">
      <c r="A154" s="9">
        <f t="array" ref="A154">INDEX('YARN CODES'!$A$2:$A$1000,MATCH(D154&amp;E154,'YARN CODES'!$C$2:$C$1000&amp;'YARN CODES'!$D$2:$D$1000,0))</f>
        <v/>
      </c>
      <c r="B154" s="10" t="inlineStr">
        <is>
          <t>WEFT STOCK</t>
        </is>
      </c>
      <c r="C154" s="10" t="inlineStr">
        <is>
          <t>POLYESTER</t>
        </is>
      </c>
      <c r="D154" s="10" t="inlineStr">
        <is>
          <t>400 D LT</t>
        </is>
      </c>
      <c r="E154" s="10" t="inlineStr">
        <is>
          <t>9374 LT</t>
        </is>
      </c>
      <c r="F154" s="10" t="inlineStr">
        <is>
          <t>APRICOT</t>
        </is>
      </c>
      <c r="G154" s="5" t="n">
        <v>0</v>
      </c>
      <c r="H154" s="11">
        <f>D154&amp;E154</f>
        <v/>
      </c>
      <c r="I154" s="11">
        <f>A154</f>
        <v/>
      </c>
    </row>
    <row r="155" hidden="1" ht="14.4" customHeight="1" s="87">
      <c r="A155" s="9">
        <f t="array" ref="A155">INDEX('YARN CODES'!$A$2:$A$1000,MATCH(D155&amp;E155,'YARN CODES'!$C$2:$C$1000&amp;'YARN CODES'!$D$2:$D$1000,0))</f>
        <v/>
      </c>
      <c r="B155" s="10" t="inlineStr">
        <is>
          <t>WEFT STOCK</t>
        </is>
      </c>
      <c r="C155" s="10" t="inlineStr">
        <is>
          <t>POLYESTER</t>
        </is>
      </c>
      <c r="D155" s="10" t="inlineStr">
        <is>
          <t>400 D LT</t>
        </is>
      </c>
      <c r="E155" s="10" t="inlineStr">
        <is>
          <t>9375 LT</t>
        </is>
      </c>
      <c r="F155" s="10" t="inlineStr">
        <is>
          <t>CHAMPAGNE</t>
        </is>
      </c>
      <c r="G155" s="5" t="n">
        <v>0</v>
      </c>
      <c r="H155" s="11">
        <f>D155&amp;E155</f>
        <v/>
      </c>
      <c r="I155" s="11">
        <f>A155</f>
        <v/>
      </c>
    </row>
    <row r="156" hidden="1" ht="14.4" customHeight="1" s="87">
      <c r="A156" s="9">
        <f t="array" ref="A156">INDEX('YARN CODES'!$A$2:$A$1000,MATCH(D156&amp;E156,'YARN CODES'!$C$2:$C$1000&amp;'YARN CODES'!$D$2:$D$1000,0))</f>
        <v/>
      </c>
      <c r="B156" s="10" t="inlineStr">
        <is>
          <t>WEFT STOCK</t>
        </is>
      </c>
      <c r="C156" s="10" t="inlineStr">
        <is>
          <t>POLYESTER</t>
        </is>
      </c>
      <c r="D156" s="10" t="inlineStr">
        <is>
          <t>2-30-POLYESTER</t>
        </is>
      </c>
      <c r="E156" s="10" t="inlineStr">
        <is>
          <t>2-30-POLYESTER</t>
        </is>
      </c>
      <c r="F156" s="10" t="inlineStr">
        <is>
          <t>2-30-POLYESTER</t>
        </is>
      </c>
      <c r="G156" s="5" t="n">
        <v>0</v>
      </c>
      <c r="H156" s="11">
        <f>D156&amp;E156</f>
        <v/>
      </c>
      <c r="I156" s="11">
        <f>A156</f>
        <v/>
      </c>
    </row>
    <row r="157" hidden="1" ht="14.4" customHeight="1" s="87">
      <c r="A157" s="9">
        <f t="array" ref="A157">INDEX('YARN CODES'!$A$2:$A$1000,MATCH(D157&amp;E157,'YARN CODES'!$C$2:$C$1000&amp;'YARN CODES'!$D$2:$D$1000,0))</f>
        <v/>
      </c>
      <c r="B157" s="10" t="inlineStr">
        <is>
          <t>WEFT STOCK</t>
        </is>
      </c>
      <c r="C157" s="10" t="inlineStr">
        <is>
          <t>POLYESTER</t>
        </is>
      </c>
      <c r="D157" s="10" t="inlineStr">
        <is>
          <t>2-30-SHIVA</t>
        </is>
      </c>
      <c r="E157" s="10" t="inlineStr">
        <is>
          <t>DSS-351</t>
        </is>
      </c>
      <c r="F157" s="10" t="inlineStr">
        <is>
          <t>RANI</t>
        </is>
      </c>
      <c r="G157" s="5" t="n">
        <v>45.98</v>
      </c>
      <c r="H157" s="11">
        <f>D157&amp;E157</f>
        <v/>
      </c>
      <c r="I157" s="11">
        <f>A157</f>
        <v/>
      </c>
    </row>
    <row r="158" hidden="1" ht="14.4" customHeight="1" s="87">
      <c r="A158" s="9">
        <f t="array" ref="A158">INDEX('YARN CODES'!$A$2:$A$1000,MATCH(D158&amp;E158,'YARN CODES'!$C$2:$C$1000&amp;'YARN CODES'!$D$2:$D$1000,0))</f>
        <v/>
      </c>
      <c r="B158" s="10" t="inlineStr">
        <is>
          <t>WEFT STOCK</t>
        </is>
      </c>
      <c r="C158" s="10" t="inlineStr">
        <is>
          <t>POLYESTER</t>
        </is>
      </c>
      <c r="D158" s="10" t="inlineStr">
        <is>
          <t>2-30-SHIVA</t>
        </is>
      </c>
      <c r="E158" s="10" t="inlineStr">
        <is>
          <t>[Person_43]</t>
        </is>
      </c>
      <c r="F158" s="10" t="inlineStr">
        <is>
          <t>GREEN</t>
        </is>
      </c>
      <c r="G158" s="5" t="n">
        <v>31</v>
      </c>
      <c r="H158" s="11">
        <f>D158&amp;E158</f>
        <v/>
      </c>
      <c r="I158" s="11">
        <f>A158</f>
        <v/>
      </c>
    </row>
    <row r="159" hidden="1" ht="14.4" customHeight="1" s="87">
      <c r="A159" s="9">
        <f t="array" ref="A159">INDEX('YARN CODES'!$A$2:$A$1000,MATCH(D159&amp;E159,'YARN CODES'!$C$2:$C$1000&amp;'YARN CODES'!$D$2:$D$1000,0))</f>
        <v/>
      </c>
      <c r="B159" s="10" t="inlineStr">
        <is>
          <t>WEFT STOCK</t>
        </is>
      </c>
      <c r="C159" s="10" t="inlineStr">
        <is>
          <t>POLYESTER</t>
        </is>
      </c>
      <c r="D159" s="10" t="inlineStr">
        <is>
          <t>2-30-SHIVA</t>
        </is>
      </c>
      <c r="E159" s="5" t="n">
        <v>5003</v>
      </c>
      <c r="F159" s="10" t="inlineStr">
        <is>
          <t>PURPLE</t>
        </is>
      </c>
      <c r="G159" s="5" t="n">
        <v>22.26</v>
      </c>
      <c r="H159" s="11">
        <f>D159&amp;E159</f>
        <v/>
      </c>
      <c r="I159" s="11">
        <f>A159</f>
        <v/>
      </c>
    </row>
    <row r="160" hidden="1" ht="14.4" customHeight="1" s="87">
      <c r="A160" s="9">
        <f t="array" ref="A160">INDEX('YARN CODES'!$A$2:$A$1000,MATCH(D160&amp;E160,'YARN CODES'!$C$2:$C$1000&amp;'YARN CODES'!$D$2:$D$1000,0))</f>
        <v/>
      </c>
      <c r="B160" s="10" t="inlineStr">
        <is>
          <t>WEFT STOCK</t>
        </is>
      </c>
      <c r="C160" s="10" t="inlineStr">
        <is>
          <t>POLYESTER</t>
        </is>
      </c>
      <c r="D160" s="10" t="inlineStr">
        <is>
          <t>2-30-SHIVA</t>
        </is>
      </c>
      <c r="E160" s="5" t="n">
        <v>6617</v>
      </c>
      <c r="F160" s="10" t="inlineStr">
        <is>
          <t>CAMEL</t>
        </is>
      </c>
      <c r="G160" s="5" t="n">
        <v>20</v>
      </c>
      <c r="H160" s="11">
        <f>D160&amp;E160</f>
        <v/>
      </c>
      <c r="I160" s="11">
        <f>A160</f>
        <v/>
      </c>
    </row>
    <row r="161" hidden="1" ht="14.4" customHeight="1" s="87">
      <c r="A161" s="9">
        <f t="array" ref="A161">INDEX('YARN CODES'!$A$2:$A$1000,MATCH(D161&amp;E161,'YARN CODES'!$C$2:$C$1000&amp;'YARN CODES'!$D$2:$D$1000,0))</f>
        <v/>
      </c>
      <c r="B161" s="10" t="inlineStr">
        <is>
          <t>WEFT STOCK</t>
        </is>
      </c>
      <c r="C161" s="10" t="inlineStr">
        <is>
          <t>POLYESTER</t>
        </is>
      </c>
      <c r="D161" s="10" t="inlineStr">
        <is>
          <t>2-30-SHIVA</t>
        </is>
      </c>
      <c r="E161" s="10" t="inlineStr">
        <is>
          <t>DSS-2906</t>
        </is>
      </c>
      <c r="F161" s="10" t="inlineStr">
        <is>
          <t>LEMON</t>
        </is>
      </c>
      <c r="G161" s="5" t="n">
        <v>27.14</v>
      </c>
      <c r="H161" s="11">
        <f>D161&amp;E161</f>
        <v/>
      </c>
      <c r="I161" s="11">
        <f>A161</f>
        <v/>
      </c>
    </row>
    <row r="162" hidden="1" ht="14.4" customHeight="1" s="87">
      <c r="A162" s="9">
        <f t="array" ref="A162">INDEX('YARN CODES'!$A$2:$A$1000,MATCH(D162&amp;E162,'YARN CODES'!$C$2:$C$1000&amp;'YARN CODES'!$D$2:$D$1000,0))</f>
        <v/>
      </c>
      <c r="B162" s="10" t="inlineStr">
        <is>
          <t>WEFT STOCK</t>
        </is>
      </c>
      <c r="C162" s="10" t="inlineStr">
        <is>
          <t>POLYESTER</t>
        </is>
      </c>
      <c r="D162" s="10" t="inlineStr">
        <is>
          <t>2-30-SHIVA</t>
        </is>
      </c>
      <c r="E162" s="5" t="n">
        <v>6657</v>
      </c>
      <c r="F162" s="10" t="inlineStr">
        <is>
          <t>CREAM</t>
        </is>
      </c>
      <c r="G162" s="5" t="n">
        <v>105.63</v>
      </c>
      <c r="H162" s="11">
        <f>D162&amp;E162</f>
        <v/>
      </c>
      <c r="I162" s="11">
        <f>A162</f>
        <v/>
      </c>
    </row>
    <row r="163" hidden="1" ht="14.4" customHeight="1" s="87">
      <c r="A163" s="9">
        <f t="array" ref="A163">INDEX('YARN CODES'!$A$2:$A$1000,MATCH(D163&amp;E163,'YARN CODES'!$C$2:$C$1000&amp;'YARN CODES'!$D$2:$D$1000,0))</f>
        <v/>
      </c>
      <c r="B163" s="10" t="inlineStr">
        <is>
          <t>WEFT STOCK</t>
        </is>
      </c>
      <c r="C163" s="10" t="inlineStr">
        <is>
          <t>POLYESTER</t>
        </is>
      </c>
      <c r="D163" s="10" t="inlineStr">
        <is>
          <t>2-30-SHIVA</t>
        </is>
      </c>
      <c r="E163" s="5" t="n">
        <v>6656</v>
      </c>
      <c r="F163" s="10" t="inlineStr">
        <is>
          <t>BABA</t>
        </is>
      </c>
      <c r="G163" s="5" t="n">
        <v>41.34</v>
      </c>
      <c r="H163" s="11">
        <f>D163&amp;E163</f>
        <v/>
      </c>
      <c r="I163" s="11">
        <f>A163</f>
        <v/>
      </c>
    </row>
    <row r="164" hidden="1" ht="14.4" customHeight="1" s="87">
      <c r="A164" s="9">
        <f t="array" ref="A164">INDEX('YARN CODES'!$A$2:$A$1000,MATCH(D164&amp;E164,'YARN CODES'!$C$2:$C$1000&amp;'YARN CODES'!$D$2:$D$1000,0))</f>
        <v/>
      </c>
      <c r="B164" s="10" t="inlineStr">
        <is>
          <t>WEFT STOCK</t>
        </is>
      </c>
      <c r="C164" s="10" t="inlineStr">
        <is>
          <t>POLYESTER</t>
        </is>
      </c>
      <c r="D164" s="10" t="inlineStr">
        <is>
          <t>2-30-SHIVA</t>
        </is>
      </c>
      <c r="E164" s="5" t="n">
        <v>203</v>
      </c>
      <c r="F164" s="10" t="inlineStr">
        <is>
          <t>PINK</t>
        </is>
      </c>
      <c r="G164" s="5" t="n">
        <v>49.74</v>
      </c>
      <c r="H164" s="11">
        <f>D164&amp;E164</f>
        <v/>
      </c>
      <c r="I164" s="11">
        <f>A164</f>
        <v/>
      </c>
    </row>
    <row r="165" hidden="1" ht="14.4" customHeight="1" s="87">
      <c r="A165" s="9">
        <f t="array" ref="A165">INDEX('YARN CODES'!$A$2:$A$1000,MATCH(D165&amp;E165,'YARN CODES'!$C$2:$C$1000&amp;'YARN CODES'!$D$2:$D$1000,0))</f>
        <v/>
      </c>
      <c r="B165" s="10" t="inlineStr">
        <is>
          <t>WEFT STOCK</t>
        </is>
      </c>
      <c r="C165" s="10" t="inlineStr">
        <is>
          <t>POLYESTER</t>
        </is>
      </c>
      <c r="D165" s="10" t="inlineStr">
        <is>
          <t>2-30-SHIVA</t>
        </is>
      </c>
      <c r="E165" s="10" t="inlineStr">
        <is>
          <t>OW77</t>
        </is>
      </c>
      <c r="F165" s="10" t="inlineStr">
        <is>
          <t>BLACK</t>
        </is>
      </c>
      <c r="G165" s="5" t="n">
        <v>89.11</v>
      </c>
      <c r="H165" s="11">
        <f>D165&amp;E165</f>
        <v/>
      </c>
      <c r="I165" s="11">
        <f>A165</f>
        <v/>
      </c>
    </row>
    <row r="166" hidden="1" ht="14.4" customHeight="1" s="87">
      <c r="A166" s="9">
        <f t="array" ref="A166">INDEX('YARN CODES'!$A$2:$A$1000,MATCH(D166&amp;E166,'YARN CODES'!$C$2:$C$1000&amp;'YARN CODES'!$D$2:$D$1000,0))</f>
        <v/>
      </c>
      <c r="B166" s="10" t="inlineStr">
        <is>
          <t>WEFT STOCK</t>
        </is>
      </c>
      <c r="C166" s="10" t="inlineStr">
        <is>
          <t>POLYESTER</t>
        </is>
      </c>
      <c r="D166" s="10" t="inlineStr">
        <is>
          <t>2-30-SHIVA</t>
        </is>
      </c>
      <c r="E166" s="5" t="n">
        <v>5010</v>
      </c>
      <c r="F166" s="10" t="inlineStr">
        <is>
          <t>[Person_44]</t>
        </is>
      </c>
      <c r="G166" s="5" t="n">
        <v>32.97</v>
      </c>
      <c r="H166" s="11">
        <f>D166&amp;E166</f>
        <v/>
      </c>
      <c r="I166" s="11">
        <f>A166</f>
        <v/>
      </c>
    </row>
    <row r="167" hidden="1" ht="14.4" customHeight="1" s="87">
      <c r="A167" s="9">
        <f t="array" ref="A167">INDEX('YARN CODES'!$A$2:$A$1000,MATCH(D167&amp;E167,'YARN CODES'!$C$2:$C$1000&amp;'YARN CODES'!$D$2:$D$1000,0))</f>
        <v/>
      </c>
      <c r="B167" s="10" t="inlineStr">
        <is>
          <t>WEFT STOCK</t>
        </is>
      </c>
      <c r="C167" s="10" t="inlineStr">
        <is>
          <t>POLYESTER</t>
        </is>
      </c>
      <c r="D167" s="10" t="inlineStr">
        <is>
          <t>2-30-SHIVA</t>
        </is>
      </c>
      <c r="E167" s="5" t="n">
        <v>5005</v>
      </c>
      <c r="F167" s="10" t="inlineStr">
        <is>
          <t>[Person_45]</t>
        </is>
      </c>
      <c r="G167" s="5" t="n">
        <v>81</v>
      </c>
      <c r="H167" s="11">
        <f>D167&amp;E167</f>
        <v/>
      </c>
      <c r="I167" s="11">
        <f>A167</f>
        <v/>
      </c>
    </row>
    <row r="168" hidden="1" ht="14.4" customHeight="1" s="87">
      <c r="A168" s="9">
        <f t="array" ref="A168">INDEX('YARN CODES'!$A$2:$A$1000,MATCH(D168&amp;E168,'YARN CODES'!$C$2:$C$1000&amp;'YARN CODES'!$D$2:$D$1000,0))</f>
        <v/>
      </c>
      <c r="B168" s="10" t="inlineStr">
        <is>
          <t>WEFT STOCK</t>
        </is>
      </c>
      <c r="C168" s="10" t="inlineStr">
        <is>
          <t>POLYESTER</t>
        </is>
      </c>
      <c r="D168" s="10" t="inlineStr">
        <is>
          <t>2-30-SHIVA</t>
        </is>
      </c>
      <c r="E168" s="10" t="inlineStr">
        <is>
          <t>DSS-5981</t>
        </is>
      </c>
      <c r="F168" s="10" t="inlineStr">
        <is>
          <t>ORANGE</t>
        </is>
      </c>
      <c r="G168" s="5" t="n">
        <v>22.49</v>
      </c>
      <c r="H168" s="11">
        <f>D168&amp;E168</f>
        <v/>
      </c>
      <c r="I168" s="11">
        <f>A168</f>
        <v/>
      </c>
    </row>
    <row r="169" hidden="1" ht="14.4" customHeight="1" s="87">
      <c r="A169" s="9">
        <f t="array" ref="A169">INDEX('YARN CODES'!$A$2:$A$1000,MATCH(D169&amp;E169,'YARN CODES'!$C$2:$C$1000&amp;'YARN CODES'!$D$2:$D$1000,0))</f>
        <v/>
      </c>
      <c r="B169" s="10" t="inlineStr">
        <is>
          <t>WEFT STOCK</t>
        </is>
      </c>
      <c r="C169" s="10" t="inlineStr">
        <is>
          <t>POLYESTER</t>
        </is>
      </c>
      <c r="D169" s="10" t="inlineStr">
        <is>
          <t>2-30-SHIVA</t>
        </is>
      </c>
      <c r="E169" s="5" t="n">
        <v>5049</v>
      </c>
      <c r="F169" s="10" t="inlineStr">
        <is>
          <t>RED</t>
        </is>
      </c>
      <c r="G169" s="5" t="n">
        <v>87.88</v>
      </c>
      <c r="H169" s="11">
        <f>D169&amp;E169</f>
        <v/>
      </c>
      <c r="I169" s="11">
        <f>A169</f>
        <v/>
      </c>
    </row>
    <row r="170" hidden="1" ht="14.4" customHeight="1" s="87">
      <c r="A170" s="9">
        <f t="array" ref="A170">INDEX('YARN CODES'!$A$2:$A$1000,MATCH(D170&amp;E170,'YARN CODES'!$C$2:$C$1000&amp;'YARN CODES'!$D$2:$D$1000,0))</f>
        <v/>
      </c>
      <c r="B170" s="10" t="inlineStr">
        <is>
          <t>WEFT STOCK</t>
        </is>
      </c>
      <c r="C170" s="10" t="inlineStr">
        <is>
          <t>POLYESTER</t>
        </is>
      </c>
      <c r="D170" s="10" t="inlineStr">
        <is>
          <t>2-30-SHIVA</t>
        </is>
      </c>
      <c r="E170" s="5" t="n">
        <v>4988</v>
      </c>
      <c r="F170" s="10" t="inlineStr">
        <is>
          <t>COFFEE</t>
        </is>
      </c>
      <c r="G170" s="5" t="n">
        <v>50.42</v>
      </c>
      <c r="H170" s="11">
        <f>D170&amp;E170</f>
        <v/>
      </c>
      <c r="I170" s="11">
        <f>A170</f>
        <v/>
      </c>
    </row>
    <row r="171" hidden="1" ht="14.4" customHeight="1" s="87">
      <c r="A171" s="9">
        <f t="array" ref="A171">INDEX('YARN CODES'!$A$2:$A$1000,MATCH(D171&amp;E171,'YARN CODES'!$C$2:$C$1000&amp;'YARN CODES'!$D$2:$D$1000,0))</f>
        <v/>
      </c>
      <c r="B171" s="10" t="inlineStr">
        <is>
          <t>WEFT STOCK</t>
        </is>
      </c>
      <c r="C171" s="10" t="inlineStr">
        <is>
          <t>POLYESTER</t>
        </is>
      </c>
      <c r="D171" s="10" t="inlineStr">
        <is>
          <t>450-D-INT</t>
        </is>
      </c>
      <c r="E171" s="5" t="n">
        <v>45116</v>
      </c>
      <c r="F171" s="10" t="inlineStr">
        <is>
          <t>RED</t>
        </is>
      </c>
      <c r="G171" s="5" t="n">
        <v>3.36</v>
      </c>
      <c r="H171" s="11">
        <f>D171&amp;E171</f>
        <v/>
      </c>
      <c r="I171" s="11">
        <f>A171</f>
        <v/>
      </c>
    </row>
    <row r="172" hidden="1" ht="14.4" customHeight="1" s="87">
      <c r="A172" s="9">
        <f t="array" ref="A172">INDEX('YARN CODES'!$A$2:$A$1000,MATCH(D172&amp;E172,'YARN CODES'!$C$2:$C$1000&amp;'YARN CODES'!$D$2:$D$1000,0))</f>
        <v/>
      </c>
      <c r="B172" s="10" t="inlineStr">
        <is>
          <t>WEFT STOCK</t>
        </is>
      </c>
      <c r="C172" s="10" t="inlineStr">
        <is>
          <t>POLYESTER</t>
        </is>
      </c>
      <c r="D172" s="10" t="inlineStr">
        <is>
          <t>450-D-INT</t>
        </is>
      </c>
      <c r="E172" s="5" t="n">
        <v>2267</v>
      </c>
      <c r="F172" s="10" t="inlineStr">
        <is>
          <t>ORANGE</t>
        </is>
      </c>
      <c r="G172" s="5" t="n">
        <v>5.16</v>
      </c>
      <c r="H172" s="11">
        <f>D172&amp;E172</f>
        <v/>
      </c>
      <c r="I172" s="11">
        <f>A172</f>
        <v/>
      </c>
    </row>
    <row r="173" hidden="1" ht="14.4" customHeight="1" s="87">
      <c r="A173" s="9">
        <f t="array" ref="A173">INDEX('YARN CODES'!$A$2:$A$1000,MATCH(D173&amp;E173,'YARN CODES'!$C$2:$C$1000&amp;'YARN CODES'!$D$2:$D$1000,0))</f>
        <v/>
      </c>
      <c r="B173" s="10" t="inlineStr">
        <is>
          <t>WEFT STOCK</t>
        </is>
      </c>
      <c r="C173" s="10" t="inlineStr">
        <is>
          <t>POLYESTER</t>
        </is>
      </c>
      <c r="D173" s="10" t="inlineStr">
        <is>
          <t>450-D-INT</t>
        </is>
      </c>
      <c r="E173" s="5" t="n">
        <v>45302</v>
      </c>
      <c r="F173" s="10" t="inlineStr">
        <is>
          <t>COFFEE</t>
        </is>
      </c>
      <c r="G173" s="5" t="n">
        <v>88.06999999999999</v>
      </c>
      <c r="H173" s="11">
        <f>D173&amp;E173</f>
        <v/>
      </c>
      <c r="I173" s="11">
        <f>A173</f>
        <v/>
      </c>
    </row>
    <row r="174" hidden="1" ht="14.4" customHeight="1" s="87">
      <c r="A174" s="9">
        <f t="array" ref="A174">INDEX('YARN CODES'!$A$2:$A$1000,MATCH(D174&amp;E174,'YARN CODES'!$C$2:$C$1000&amp;'YARN CODES'!$D$2:$D$1000,0))</f>
        <v/>
      </c>
      <c r="B174" s="10" t="inlineStr">
        <is>
          <t>WEFT STOCK</t>
        </is>
      </c>
      <c r="C174" s="10" t="inlineStr">
        <is>
          <t>POLYESTER</t>
        </is>
      </c>
      <c r="D174" s="10" t="inlineStr">
        <is>
          <t>450-D-INT</t>
        </is>
      </c>
      <c r="E174" s="5" t="n">
        <v>45052</v>
      </c>
      <c r="F174" s="10" t="inlineStr">
        <is>
          <t>PLUM RED</t>
        </is>
      </c>
      <c r="G174" s="5" t="n">
        <v>20.02</v>
      </c>
      <c r="H174" s="11">
        <f>D174&amp;E174</f>
        <v/>
      </c>
      <c r="I174" s="11">
        <f>A174</f>
        <v/>
      </c>
    </row>
    <row r="175" hidden="1" ht="14.4" customHeight="1" s="87">
      <c r="A175" s="9">
        <f t="array" ref="A175">INDEX('YARN CODES'!$A$2:$A$1000,MATCH(D175&amp;E175,'YARN CODES'!$C$2:$C$1000&amp;'YARN CODES'!$D$2:$D$1000,0))</f>
        <v/>
      </c>
      <c r="B175" s="10" t="inlineStr">
        <is>
          <t>WEFT STOCK</t>
        </is>
      </c>
      <c r="C175" s="10" t="inlineStr">
        <is>
          <t>POLYESTER</t>
        </is>
      </c>
      <c r="D175" s="10" t="inlineStr">
        <is>
          <t>450-D-INT</t>
        </is>
      </c>
      <c r="E175" s="5" t="n">
        <v>2057</v>
      </c>
      <c r="F175" s="10" t="inlineStr">
        <is>
          <t>WINE</t>
        </is>
      </c>
      <c r="G175" s="5" t="n">
        <v>97.05</v>
      </c>
      <c r="H175" s="11">
        <f>D175&amp;E175</f>
        <v/>
      </c>
      <c r="I175" s="11">
        <f>A175</f>
        <v/>
      </c>
    </row>
    <row r="176" hidden="1" ht="14.4" customHeight="1" s="87">
      <c r="A176" s="9">
        <f t="array" ref="A176">INDEX('YARN CODES'!$A$2:$A$1000,MATCH(D176&amp;E176,'YARN CODES'!$C$2:$C$1000&amp;'YARN CODES'!$D$2:$D$1000,0))</f>
        <v/>
      </c>
      <c r="B176" s="10" t="inlineStr">
        <is>
          <t>WEFT STOCK</t>
        </is>
      </c>
      <c r="C176" s="10" t="inlineStr">
        <is>
          <t>POLYESTER</t>
        </is>
      </c>
      <c r="D176" s="10" t="inlineStr">
        <is>
          <t>450-D-INT</t>
        </is>
      </c>
      <c r="E176" s="5" t="n">
        <v>45053</v>
      </c>
      <c r="F176" s="10" t="inlineStr">
        <is>
          <t>MAROON</t>
        </is>
      </c>
      <c r="G176" s="5" t="n">
        <v>77.12</v>
      </c>
      <c r="H176" s="11">
        <f>D176&amp;E176</f>
        <v/>
      </c>
      <c r="I176" s="11">
        <f>A176</f>
        <v/>
      </c>
    </row>
    <row r="177" hidden="1" ht="14.4" customHeight="1" s="87">
      <c r="A177" s="9">
        <f t="array" ref="A177">INDEX('YARN CODES'!$A$2:$A$1000,MATCH(D177&amp;E177,'YARN CODES'!$C$2:$C$1000&amp;'YARN CODES'!$D$2:$D$1000,0))</f>
        <v/>
      </c>
      <c r="B177" s="10" t="inlineStr">
        <is>
          <t>WEFT STOCK</t>
        </is>
      </c>
      <c r="C177" s="10" t="inlineStr">
        <is>
          <t>POLYESTER</t>
        </is>
      </c>
      <c r="D177" s="10" t="inlineStr">
        <is>
          <t>450-D-INT</t>
        </is>
      </c>
      <c r="E177" s="5" t="n">
        <v>45339</v>
      </c>
      <c r="F177" s="10" t="inlineStr">
        <is>
          <t>MAJENTA</t>
        </is>
      </c>
      <c r="G177" s="5" t="n">
        <v>22.28</v>
      </c>
      <c r="H177" s="11">
        <f>D177&amp;E177</f>
        <v/>
      </c>
      <c r="I177" s="11">
        <f>A177</f>
        <v/>
      </c>
    </row>
    <row r="178" hidden="1" ht="14.4" customHeight="1" s="87">
      <c r="A178" s="9">
        <f t="array" ref="A178">INDEX('YARN CODES'!$A$2:$A$1000,MATCH(D178&amp;E178,'YARN CODES'!$C$2:$C$1000&amp;'YARN CODES'!$D$2:$D$1000,0))</f>
        <v/>
      </c>
      <c r="B178" s="10" t="inlineStr">
        <is>
          <t>WEFT STOCK</t>
        </is>
      </c>
      <c r="C178" s="10" t="inlineStr">
        <is>
          <t>POLYESTER</t>
        </is>
      </c>
      <c r="D178" s="10" t="inlineStr">
        <is>
          <t>450-D-INT</t>
        </is>
      </c>
      <c r="E178" s="5" t="n">
        <v>45047</v>
      </c>
      <c r="F178" s="10" t="inlineStr">
        <is>
          <t>BLACK</t>
        </is>
      </c>
      <c r="G178" s="5" t="n">
        <v>2.22</v>
      </c>
      <c r="H178" s="11">
        <f>D178&amp;E178</f>
        <v/>
      </c>
      <c r="I178" s="11">
        <f>A178</f>
        <v/>
      </c>
    </row>
    <row r="179" hidden="1" ht="14.4" customHeight="1" s="87">
      <c r="A179" s="9">
        <f t="array" ref="A179">INDEX('YARN CODES'!$A$2:$A$1000,MATCH(D179&amp;E179,'YARN CODES'!$C$2:$C$1000&amp;'YARN CODES'!$D$2:$D$1000,0))</f>
        <v/>
      </c>
      <c r="B179" s="10" t="inlineStr">
        <is>
          <t>WEFT STOCK</t>
        </is>
      </c>
      <c r="C179" s="10" t="inlineStr">
        <is>
          <t>POLYESTER</t>
        </is>
      </c>
      <c r="D179" s="10" t="inlineStr">
        <is>
          <t>450-D-INT</t>
        </is>
      </c>
      <c r="E179" s="10" t="inlineStr">
        <is>
          <t>[Person_46]</t>
        </is>
      </c>
      <c r="F179" s="10" t="inlineStr">
        <is>
          <t>PEACH</t>
        </is>
      </c>
      <c r="G179" s="5" t="n">
        <v>58.98</v>
      </c>
      <c r="H179" s="11">
        <f>D179&amp;E179</f>
        <v/>
      </c>
      <c r="I179" s="11">
        <f>A179</f>
        <v/>
      </c>
    </row>
    <row r="180" hidden="1" ht="14.4" customHeight="1" s="87">
      <c r="A180" s="9">
        <f t="array" ref="A180">INDEX('YARN CODES'!$A$2:$A$1000,MATCH(D180&amp;E180,'YARN CODES'!$C$2:$C$1000&amp;'YARN CODES'!$D$2:$D$1000,0))</f>
        <v/>
      </c>
      <c r="B180" s="10" t="inlineStr">
        <is>
          <t>WEFT STOCK</t>
        </is>
      </c>
      <c r="C180" s="10" t="inlineStr">
        <is>
          <t>POLYESTER</t>
        </is>
      </c>
      <c r="D180" s="10" t="inlineStr">
        <is>
          <t>450-D-INT</t>
        </is>
      </c>
      <c r="E180" s="5" t="n">
        <v>45344</v>
      </c>
      <c r="F180" s="10" t="inlineStr">
        <is>
          <t>LT PURPLE</t>
        </is>
      </c>
      <c r="G180" s="5" t="n">
        <v>0</v>
      </c>
      <c r="H180" s="11">
        <f>D180&amp;E180</f>
        <v/>
      </c>
      <c r="I180" s="11">
        <f>A180</f>
        <v/>
      </c>
    </row>
    <row r="181" hidden="1" ht="14.4" customHeight="1" s="87">
      <c r="A181" s="9">
        <f t="array" ref="A181">INDEX('YARN CODES'!$A$2:$A$1000,MATCH(D181&amp;E181,'YARN CODES'!$C$2:$C$1000&amp;'YARN CODES'!$D$2:$D$1000,0))</f>
        <v/>
      </c>
      <c r="B181" s="10" t="inlineStr">
        <is>
          <t>WEFT STOCK</t>
        </is>
      </c>
      <c r="C181" s="10" t="inlineStr">
        <is>
          <t>POLYESTER</t>
        </is>
      </c>
      <c r="D181" s="10" t="inlineStr">
        <is>
          <t>450-D-INT</t>
        </is>
      </c>
      <c r="E181" s="5" t="n">
        <v>45342</v>
      </c>
      <c r="F181" s="10" t="inlineStr">
        <is>
          <t>LEMON</t>
        </is>
      </c>
      <c r="G181" s="5" t="n">
        <v>0</v>
      </c>
      <c r="H181" s="11">
        <f>D181&amp;E181</f>
        <v/>
      </c>
      <c r="I181" s="11">
        <f>A181</f>
        <v/>
      </c>
    </row>
    <row r="182" hidden="1" ht="14.4" customHeight="1" s="87">
      <c r="A182" s="9">
        <f t="array" ref="A182">INDEX('YARN CODES'!$A$2:$A$1000,MATCH(D182&amp;E182,'YARN CODES'!$C$2:$C$1000&amp;'YARN CODES'!$D$2:$D$1000,0))</f>
        <v/>
      </c>
      <c r="B182" s="10" t="inlineStr">
        <is>
          <t>WEFT STOCK</t>
        </is>
      </c>
      <c r="C182" s="10" t="inlineStr">
        <is>
          <t>POLYESTER</t>
        </is>
      </c>
      <c r="D182" s="10" t="inlineStr">
        <is>
          <t>450-D-INT</t>
        </is>
      </c>
      <c r="E182" s="5" t="n">
        <v>45341</v>
      </c>
      <c r="F182" s="10" t="inlineStr">
        <is>
          <t>PINK</t>
        </is>
      </c>
      <c r="G182" s="5" t="n">
        <v>29.04</v>
      </c>
      <c r="H182" s="11">
        <f>D182&amp;E182</f>
        <v/>
      </c>
      <c r="I182" s="11">
        <f>A182</f>
        <v/>
      </c>
    </row>
    <row r="183" hidden="1" ht="14.4" customHeight="1" s="87">
      <c r="A183" s="9">
        <f t="array" ref="A183">INDEX('YARN CODES'!$A$2:$A$1000,MATCH(D183&amp;E183,'YARN CODES'!$C$2:$C$1000&amp;'YARN CODES'!$D$2:$D$1000,0))</f>
        <v/>
      </c>
      <c r="B183" s="10" t="inlineStr">
        <is>
          <t>WEFT STOCK</t>
        </is>
      </c>
      <c r="C183" s="10" t="inlineStr">
        <is>
          <t>POLYESTER</t>
        </is>
      </c>
      <c r="D183" s="10" t="inlineStr">
        <is>
          <t>450-D-INT</t>
        </is>
      </c>
      <c r="E183" s="5" t="n">
        <v>45183</v>
      </c>
      <c r="F183" s="10" t="inlineStr">
        <is>
          <t>LT [Person_40]</t>
        </is>
      </c>
      <c r="G183" s="5" t="n">
        <v>62.83</v>
      </c>
      <c r="H183" s="11">
        <f>D183&amp;E183</f>
        <v/>
      </c>
      <c r="I183" s="11">
        <f>A183</f>
        <v/>
      </c>
    </row>
    <row r="184" hidden="1" ht="14.4" customHeight="1" s="87">
      <c r="A184" s="9">
        <f t="array" ref="A184">INDEX('YARN CODES'!$A$2:$A$1000,MATCH(D184&amp;E184,'YARN CODES'!$C$2:$C$1000&amp;'YARN CODES'!$D$2:$D$1000,0))</f>
        <v/>
      </c>
      <c r="B184" s="10" t="inlineStr">
        <is>
          <t>WEFT STOCK</t>
        </is>
      </c>
      <c r="C184" s="10" t="inlineStr">
        <is>
          <t>POLYESTER</t>
        </is>
      </c>
      <c r="D184" s="10" t="inlineStr">
        <is>
          <t>450-D-INT</t>
        </is>
      </c>
      <c r="E184" s="5" t="n">
        <v>45346</v>
      </c>
      <c r="F184" s="10" t="inlineStr">
        <is>
          <t>SEA GREEN</t>
        </is>
      </c>
      <c r="G184" s="5" t="n">
        <v>75.26000000000001</v>
      </c>
      <c r="H184" s="11">
        <f>D184&amp;E184</f>
        <v/>
      </c>
      <c r="I184" s="11">
        <f>A184</f>
        <v/>
      </c>
    </row>
    <row r="185" hidden="1" ht="14.4" customHeight="1" s="87">
      <c r="A185" s="9">
        <f t="array" ref="A185">INDEX('YARN CODES'!$A$2:$A$1000,MATCH(D185&amp;E185,'YARN CODES'!$C$2:$C$1000&amp;'YARN CODES'!$D$2:$D$1000,0))</f>
        <v/>
      </c>
      <c r="B185" s="10" t="inlineStr">
        <is>
          <t>WEFT STOCK</t>
        </is>
      </c>
      <c r="C185" s="10" t="inlineStr">
        <is>
          <t>POLYESTER</t>
        </is>
      </c>
      <c r="D185" s="10" t="inlineStr">
        <is>
          <t>450-D-INT</t>
        </is>
      </c>
      <c r="E185" s="5" t="n">
        <v>45345</v>
      </c>
      <c r="F185" s="10" t="inlineStr">
        <is>
          <t>[Person_44]</t>
        </is>
      </c>
      <c r="G185" s="5" t="n">
        <v>50.46</v>
      </c>
      <c r="H185" s="11">
        <f>D185&amp;E185</f>
        <v/>
      </c>
      <c r="I185" s="11">
        <f>A185</f>
        <v/>
      </c>
    </row>
    <row r="186" hidden="1" ht="14.4" customHeight="1" s="87">
      <c r="A186" s="9">
        <f t="array" ref="A186">INDEX('YARN CODES'!$A$2:$A$1000,MATCH(D186&amp;E186,'YARN CODES'!$C$2:$C$1000&amp;'YARN CODES'!$D$2:$D$1000,0))</f>
        <v/>
      </c>
      <c r="B186" s="10" t="inlineStr">
        <is>
          <t>WEFT STOCK</t>
        </is>
      </c>
      <c r="C186" s="10" t="inlineStr">
        <is>
          <t>POLYESTER</t>
        </is>
      </c>
      <c r="D186" s="10" t="inlineStr">
        <is>
          <t>450-D-INT</t>
        </is>
      </c>
      <c r="E186" s="5" t="n">
        <v>2173</v>
      </c>
      <c r="F186" s="10" t="inlineStr">
        <is>
          <t>PURPLE</t>
        </is>
      </c>
      <c r="G186" s="5" t="n">
        <v>48.73</v>
      </c>
      <c r="H186" s="11">
        <f>D186&amp;E186</f>
        <v/>
      </c>
      <c r="I186" s="11">
        <f>A186</f>
        <v/>
      </c>
    </row>
    <row r="187" hidden="1" ht="14.4" customHeight="1" s="87">
      <c r="A187" s="9">
        <f t="array" ref="A187">INDEX('YARN CODES'!$A$2:$A$1000,MATCH(D187&amp;E187,'YARN CODES'!$C$2:$C$1000&amp;'YARN CODES'!$D$2:$D$1000,0))</f>
        <v/>
      </c>
      <c r="B187" s="10" t="inlineStr">
        <is>
          <t>WEFT STOCK</t>
        </is>
      </c>
      <c r="C187" s="10" t="inlineStr">
        <is>
          <t>POLYESTER</t>
        </is>
      </c>
      <c r="D187" s="10" t="inlineStr">
        <is>
          <t>450-D-INT</t>
        </is>
      </c>
      <c r="E187" s="5" t="n">
        <v>45301</v>
      </c>
      <c r="F187" s="10" t="inlineStr">
        <is>
          <t>P. GREEN</t>
        </is>
      </c>
      <c r="G187" s="5" t="n">
        <v>66.736</v>
      </c>
      <c r="H187" s="11">
        <f>D187&amp;E187</f>
        <v/>
      </c>
      <c r="I187" s="11">
        <f>A187</f>
        <v/>
      </c>
    </row>
    <row r="188" hidden="1" ht="14.4" customHeight="1" s="87">
      <c r="A188" s="9">
        <f t="array" ref="A188">INDEX('YARN CODES'!$A$2:$A$1000,MATCH(D188&amp;E188,'YARN CODES'!$C$2:$C$1000&amp;'YARN CODES'!$D$2:$D$1000,0))</f>
        <v/>
      </c>
      <c r="B188" s="10" t="inlineStr">
        <is>
          <t>WEFT STOCK</t>
        </is>
      </c>
      <c r="C188" s="10" t="inlineStr">
        <is>
          <t>POLYESTER</t>
        </is>
      </c>
      <c r="D188" s="10" t="inlineStr">
        <is>
          <t>450-D-INT</t>
        </is>
      </c>
      <c r="E188" s="5" t="n">
        <v>45358</v>
      </c>
      <c r="F188" s="10" t="inlineStr">
        <is>
          <t>CAMEL</t>
        </is>
      </c>
      <c r="G188" s="5" t="n">
        <v>78.84</v>
      </c>
      <c r="H188" s="11">
        <f>D188&amp;E188</f>
        <v/>
      </c>
      <c r="I188" s="11">
        <f>A188</f>
        <v/>
      </c>
    </row>
    <row r="189" hidden="1" ht="14.4" customHeight="1" s="87">
      <c r="A189" s="9">
        <f t="array" ref="A189">INDEX('YARN CODES'!$A$2:$A$1000,MATCH(D189&amp;E189,'YARN CODES'!$C$2:$C$1000&amp;'YARN CODES'!$D$2:$D$1000,0))</f>
        <v/>
      </c>
      <c r="B189" s="10" t="inlineStr">
        <is>
          <t>WEFT STOCK</t>
        </is>
      </c>
      <c r="C189" s="10" t="inlineStr">
        <is>
          <t>POLYESTER</t>
        </is>
      </c>
      <c r="D189" s="10" t="inlineStr">
        <is>
          <t>450-D-INT</t>
        </is>
      </c>
      <c r="E189" s="5" t="n">
        <v>5229</v>
      </c>
      <c r="F189" s="10" t="inlineStr">
        <is>
          <t>[Person_47]</t>
        </is>
      </c>
      <c r="G189" s="5" t="n">
        <v>0</v>
      </c>
      <c r="H189" s="11">
        <f>D189&amp;E189</f>
        <v/>
      </c>
      <c r="I189" s="11">
        <f>A189</f>
        <v/>
      </c>
    </row>
    <row r="190" hidden="1" ht="14.4" customHeight="1" s="87">
      <c r="A190" s="9">
        <f t="array" ref="A190">INDEX('YARN CODES'!$A$2:$A$1000,MATCH(D190&amp;E190,'YARN CODES'!$C$2:$C$1000&amp;'YARN CODES'!$D$2:$D$1000,0))</f>
        <v/>
      </c>
      <c r="B190" s="10" t="inlineStr">
        <is>
          <t>WEFT STOCK</t>
        </is>
      </c>
      <c r="C190" s="10" t="inlineStr">
        <is>
          <t>POLYESTER</t>
        </is>
      </c>
      <c r="D190" s="10" t="inlineStr">
        <is>
          <t>450-D-INT</t>
        </is>
      </c>
      <c r="E190" s="5" t="n">
        <v>45360</v>
      </c>
      <c r="F190" s="10" t="inlineStr">
        <is>
          <t>LT GOLD</t>
        </is>
      </c>
      <c r="G190" s="5" t="n">
        <v>0</v>
      </c>
      <c r="H190" s="11">
        <f>D190&amp;E190</f>
        <v/>
      </c>
      <c r="I190" s="11">
        <f>A190</f>
        <v/>
      </c>
    </row>
    <row r="191" hidden="1" ht="14.4" customHeight="1" s="87">
      <c r="A191" s="9">
        <f t="array" ref="A191">INDEX('YARN CODES'!$A$2:$A$1000,MATCH(D191&amp;E191,'YARN CODES'!$C$2:$C$1000&amp;'YARN CODES'!$D$2:$D$1000,0))</f>
        <v/>
      </c>
      <c r="B191" s="10" t="inlineStr">
        <is>
          <t>WEFT STOCK</t>
        </is>
      </c>
      <c r="C191" s="10" t="inlineStr">
        <is>
          <t>POLYESTER</t>
        </is>
      </c>
      <c r="D191" s="10" t="inlineStr">
        <is>
          <t>450-D-INT</t>
        </is>
      </c>
      <c r="E191" s="5" t="n">
        <v>45352</v>
      </c>
      <c r="F191" s="10" t="inlineStr">
        <is>
          <t>IVORY</t>
        </is>
      </c>
      <c r="G191" s="5" t="n">
        <v>45.72</v>
      </c>
      <c r="H191" s="11">
        <f>D191&amp;E191</f>
        <v/>
      </c>
      <c r="I191" s="11">
        <f>A191</f>
        <v/>
      </c>
    </row>
    <row r="192" hidden="1" ht="14.4" customHeight="1" s="87">
      <c r="A192" s="9">
        <f t="array" ref="A192">INDEX('YARN CODES'!$A$2:$A$1000,MATCH(D192&amp;E192,'YARN CODES'!$C$2:$C$1000&amp;'YARN CODES'!$D$2:$D$1000,0))</f>
        <v/>
      </c>
      <c r="B192" s="10" t="inlineStr">
        <is>
          <t>WEFT STOCK</t>
        </is>
      </c>
      <c r="C192" s="10" t="inlineStr">
        <is>
          <t>POLYESTER</t>
        </is>
      </c>
      <c r="D192" s="10" t="inlineStr">
        <is>
          <t>450-D-INT</t>
        </is>
      </c>
      <c r="E192" s="5" t="n">
        <v>45109</v>
      </c>
      <c r="F192" s="10" t="inlineStr">
        <is>
          <t>[Person_48]</t>
        </is>
      </c>
      <c r="G192" s="5" t="n">
        <v>39.39</v>
      </c>
      <c r="H192" s="11">
        <f>D192&amp;E192</f>
        <v/>
      </c>
      <c r="I192" s="11">
        <f>A192</f>
        <v/>
      </c>
    </row>
    <row r="193" hidden="1" ht="14.4" customHeight="1" s="87">
      <c r="A193" s="9">
        <f t="array" ref="A193">INDEX('YARN CODES'!$A$2:$A$1000,MATCH(D193&amp;E193,'YARN CODES'!$C$2:$C$1000&amp;'YARN CODES'!$D$2:$D$1000,0))</f>
        <v/>
      </c>
      <c r="B193" s="10" t="inlineStr">
        <is>
          <t>WEFT STOCK</t>
        </is>
      </c>
      <c r="C193" s="10" t="inlineStr">
        <is>
          <t>POLYESTER</t>
        </is>
      </c>
      <c r="D193" s="10" t="inlineStr">
        <is>
          <t>450-D-INT</t>
        </is>
      </c>
      <c r="E193" s="5" t="n">
        <v>45414</v>
      </c>
      <c r="F193" s="10" t="inlineStr">
        <is>
          <t>GOLD</t>
        </is>
      </c>
      <c r="G193" s="5" t="n">
        <v>23.27</v>
      </c>
      <c r="H193" s="11">
        <f>D193&amp;E193</f>
        <v/>
      </c>
      <c r="I193" s="11">
        <f>A193</f>
        <v/>
      </c>
    </row>
    <row r="194" hidden="1" ht="14.4" customHeight="1" s="87">
      <c r="A194" s="9">
        <f t="array" ref="A194">INDEX('YARN CODES'!$A$2:$A$1000,MATCH(D194&amp;E194,'YARN CODES'!$C$2:$C$1000&amp;'YARN CODES'!$D$2:$D$1000,0))</f>
        <v/>
      </c>
      <c r="B194" s="10" t="inlineStr">
        <is>
          <t>WEFT STOCK</t>
        </is>
      </c>
      <c r="C194" s="10" t="inlineStr">
        <is>
          <t>POLYESTER</t>
        </is>
      </c>
      <c r="D194" s="10" t="inlineStr">
        <is>
          <t>450-D-INT</t>
        </is>
      </c>
      <c r="E194" s="5" t="n">
        <v>5075</v>
      </c>
      <c r="F194" s="10" t="inlineStr">
        <is>
          <t>[Person_49]</t>
        </is>
      </c>
      <c r="G194" s="5" t="n">
        <v>0</v>
      </c>
      <c r="H194" s="11">
        <f>D194&amp;E194</f>
        <v/>
      </c>
      <c r="I194" s="11">
        <f>A194</f>
        <v/>
      </c>
    </row>
    <row r="195" hidden="1" ht="14.4" customHeight="1" s="87">
      <c r="A195" s="9">
        <f t="array" ref="A195">INDEX('YARN CODES'!$A$2:$A$1000,MATCH(D195&amp;E195,'YARN CODES'!$C$2:$C$1000&amp;'YARN CODES'!$D$2:$D$1000,0))</f>
        <v/>
      </c>
      <c r="B195" s="10" t="inlineStr">
        <is>
          <t>WEFT STOCK</t>
        </is>
      </c>
      <c r="C195" s="10" t="inlineStr">
        <is>
          <t>POLYESTER</t>
        </is>
      </c>
      <c r="D195" s="10" t="inlineStr">
        <is>
          <t>450-D-INT</t>
        </is>
      </c>
      <c r="E195" s="5" t="n">
        <v>3138</v>
      </c>
      <c r="F195" s="10" t="inlineStr">
        <is>
          <t>N. FOWN</t>
        </is>
      </c>
      <c r="G195" s="5" t="n">
        <v>0</v>
      </c>
      <c r="H195" s="11">
        <f>D195&amp;E195</f>
        <v/>
      </c>
      <c r="I195" s="11">
        <f>A195</f>
        <v/>
      </c>
    </row>
    <row r="196" hidden="1" ht="14.4" customHeight="1" s="87">
      <c r="A196" s="9">
        <f t="array" ref="A196">INDEX('YARN CODES'!$A$2:$A$1000,MATCH(D196&amp;E196,'YARN CODES'!$C$2:$C$1000&amp;'YARN CODES'!$D$2:$D$1000,0))</f>
        <v/>
      </c>
      <c r="B196" s="10" t="inlineStr">
        <is>
          <t>WEFT STOCK</t>
        </is>
      </c>
      <c r="C196" s="10" t="inlineStr">
        <is>
          <t>POLYESTER</t>
        </is>
      </c>
      <c r="D196" s="10" t="inlineStr">
        <is>
          <t>450-D-INT</t>
        </is>
      </c>
      <c r="E196" s="5" t="n">
        <v>5256</v>
      </c>
      <c r="F196" s="10" t="inlineStr">
        <is>
          <t>VIOLET</t>
        </is>
      </c>
      <c r="G196" s="5" t="n">
        <v>0</v>
      </c>
      <c r="H196" s="11">
        <f>D196&amp;E196</f>
        <v/>
      </c>
      <c r="I196" s="11">
        <f>A196</f>
        <v/>
      </c>
    </row>
    <row r="197" hidden="1" ht="14.4" customHeight="1" s="87">
      <c r="A197" s="9">
        <f t="array" ref="A197">INDEX('YARN CODES'!$A$2:$A$1000,MATCH(D197&amp;E197,'YARN CODES'!$C$2:$C$1000&amp;'YARN CODES'!$D$2:$D$1000,0))</f>
        <v/>
      </c>
      <c r="B197" s="10" t="inlineStr">
        <is>
          <t>WEFT STOCK</t>
        </is>
      </c>
      <c r="C197" s="10" t="inlineStr">
        <is>
          <t>POLYESTER</t>
        </is>
      </c>
      <c r="D197" s="10" t="inlineStr">
        <is>
          <t>450-D-INT</t>
        </is>
      </c>
      <c r="E197" s="5" t="n">
        <v>45056</v>
      </c>
      <c r="F197" s="10" t="inlineStr">
        <is>
          <t>GREEN</t>
        </is>
      </c>
      <c r="G197" s="5" t="n">
        <v>7.24</v>
      </c>
      <c r="H197" s="11">
        <f>D197&amp;E197</f>
        <v/>
      </c>
      <c r="I197" s="11">
        <f>A197</f>
        <v/>
      </c>
    </row>
    <row r="198" hidden="1" ht="14.4" customHeight="1" s="87">
      <c r="A198" s="9">
        <f t="array" ref="A198">INDEX('YARN CODES'!$A$2:$A$1000,MATCH(D198&amp;E198,'YARN CODES'!$C$2:$C$1000&amp;'YARN CODES'!$D$2:$D$1000,0))</f>
        <v/>
      </c>
      <c r="B198" s="10" t="inlineStr">
        <is>
          <t>WEFT STOCK</t>
        </is>
      </c>
      <c r="C198" s="10" t="inlineStr">
        <is>
          <t>POLYESTER</t>
        </is>
      </c>
      <c r="D198" s="10" t="inlineStr">
        <is>
          <t>450-D-INT</t>
        </is>
      </c>
      <c r="E198" s="5" t="n">
        <v>4521</v>
      </c>
      <c r="F198" s="10" t="inlineStr">
        <is>
          <t>STEEL BLUE</t>
        </is>
      </c>
      <c r="G198" s="5" t="n">
        <v>21.84</v>
      </c>
      <c r="H198" s="11">
        <f>D198&amp;E198</f>
        <v/>
      </c>
      <c r="I198" s="11">
        <f>A198</f>
        <v/>
      </c>
    </row>
    <row r="199" hidden="1" ht="14.4" customHeight="1" s="87">
      <c r="A199" s="9">
        <f t="array" ref="A199">INDEX('YARN CODES'!$A$2:$A$1000,MATCH(D199&amp;E199,'YARN CODES'!$C$2:$C$1000&amp;'YARN CODES'!$D$2:$D$1000,0))</f>
        <v/>
      </c>
      <c r="B199" s="10" t="inlineStr">
        <is>
          <t>WEFT STOCK</t>
        </is>
      </c>
      <c r="C199" s="10" t="inlineStr">
        <is>
          <t>POLYESTER</t>
        </is>
      </c>
      <c r="D199" s="10" t="inlineStr">
        <is>
          <t>450-D-INT</t>
        </is>
      </c>
      <c r="E199" s="5" t="n">
        <v>4562</v>
      </c>
      <c r="F199" s="10" t="inlineStr">
        <is>
          <t>E.GREEN</t>
        </is>
      </c>
      <c r="G199" s="5" t="n">
        <v>8.01</v>
      </c>
      <c r="H199" s="11">
        <f>D199&amp;E199</f>
        <v/>
      </c>
      <c r="I199" s="11">
        <f>A199</f>
        <v/>
      </c>
    </row>
    <row r="200" hidden="1" ht="14.4" customHeight="1" s="87">
      <c r="A200" s="9">
        <f t="array" ref="A200">INDEX('YARN CODES'!$A$2:$A$1000,MATCH(D200&amp;E200,'YARN CODES'!$C$2:$C$1000&amp;'YARN CODES'!$D$2:$D$1000,0))</f>
        <v/>
      </c>
      <c r="B200" s="10" t="inlineStr">
        <is>
          <t>WEFT STOCK</t>
        </is>
      </c>
      <c r="C200" s="10" t="inlineStr">
        <is>
          <t>POLYESTER</t>
        </is>
      </c>
      <c r="D200" s="10" t="inlineStr">
        <is>
          <t>600 ROTTO</t>
        </is>
      </c>
      <c r="E200" s="10" t="inlineStr">
        <is>
          <t>OW77</t>
        </is>
      </c>
      <c r="F200" s="10" t="inlineStr">
        <is>
          <t>BLACK</t>
        </is>
      </c>
      <c r="G200" s="5" t="n">
        <v>0</v>
      </c>
      <c r="H200" s="11">
        <f>D200&amp;E200</f>
        <v/>
      </c>
      <c r="I200" s="11">
        <f>A200</f>
        <v/>
      </c>
    </row>
    <row r="201" hidden="1" ht="14.4" customHeight="1" s="87">
      <c r="A201" s="9">
        <f t="array" ref="A201">INDEX('YARN CODES'!$A$2:$A$1000,MATCH(D201&amp;E201,'YARN CODES'!$C$2:$C$1000&amp;'YARN CODES'!$D$2:$D$1000,0))</f>
        <v/>
      </c>
      <c r="B201" s="10" t="inlineStr">
        <is>
          <t>WEFT STOCK</t>
        </is>
      </c>
      <c r="C201" s="10" t="inlineStr">
        <is>
          <t>POLYESTER</t>
        </is>
      </c>
      <c r="D201" s="10" t="inlineStr">
        <is>
          <t>600 ROTTO</t>
        </is>
      </c>
      <c r="E201" s="10" t="inlineStr">
        <is>
          <t>T.BLUE</t>
        </is>
      </c>
      <c r="F201" s="10" t="inlineStr">
        <is>
          <t>T.BLUE</t>
        </is>
      </c>
      <c r="G201" s="5" t="n">
        <v>0</v>
      </c>
      <c r="H201" s="11">
        <f>D201&amp;E201</f>
        <v/>
      </c>
      <c r="I201" s="11">
        <f>A201</f>
        <v/>
      </c>
    </row>
    <row r="202" hidden="1" ht="14.4" customHeight="1" s="87">
      <c r="A202" s="9">
        <f t="array" ref="A202">INDEX('YARN CODES'!$A$2:$A$1000,MATCH(D202&amp;E202,'YARN CODES'!$C$2:$C$1000&amp;'YARN CODES'!$D$2:$D$1000,0))</f>
        <v/>
      </c>
      <c r="B202" s="10" t="inlineStr">
        <is>
          <t>WEFT STOCK</t>
        </is>
      </c>
      <c r="C202" s="10" t="inlineStr">
        <is>
          <t>POLYESTER</t>
        </is>
      </c>
      <c r="D202" s="10" t="inlineStr">
        <is>
          <t>600 ROTTO</t>
        </is>
      </c>
      <c r="E202" s="10" t="inlineStr">
        <is>
          <t>RED</t>
        </is>
      </c>
      <c r="F202" s="10" t="inlineStr">
        <is>
          <t>RED</t>
        </is>
      </c>
      <c r="G202" s="5" t="n">
        <v>0</v>
      </c>
      <c r="H202" s="11">
        <f>D202&amp;E202</f>
        <v/>
      </c>
      <c r="I202" s="11">
        <f>A202</f>
        <v/>
      </c>
    </row>
    <row r="203" hidden="1" ht="14.4" customHeight="1" s="87">
      <c r="A203" s="9">
        <f t="array" ref="A203">INDEX('YARN CODES'!$A$2:$A$1000,MATCH(D203&amp;E203,'YARN CODES'!$C$2:$C$1000&amp;'YARN CODES'!$D$2:$D$1000,0))</f>
        <v/>
      </c>
      <c r="B203" s="10" t="inlineStr">
        <is>
          <t>WEFT STOCK</t>
        </is>
      </c>
      <c r="C203" s="10" t="inlineStr">
        <is>
          <t>POLYESTER</t>
        </is>
      </c>
      <c r="D203" s="10" t="inlineStr">
        <is>
          <t>2200 D</t>
        </is>
      </c>
      <c r="E203" s="10" t="inlineStr">
        <is>
          <t>FILLER</t>
        </is>
      </c>
      <c r="F203" s="10" t="inlineStr">
        <is>
          <t>FILLER</t>
        </is>
      </c>
      <c r="G203" s="5" t="n">
        <v>116.42</v>
      </c>
      <c r="H203" s="11">
        <f>D203&amp;E203</f>
        <v/>
      </c>
      <c r="I203" s="11">
        <f>A203</f>
        <v/>
      </c>
    </row>
    <row r="204" hidden="1" ht="14.4" customHeight="1" s="87">
      <c r="A204" s="9">
        <f t="array" ref="A204">INDEX('YARN CODES'!$A$2:$A$1000,MATCH(D204&amp;E204,'YARN CODES'!$C$2:$C$1000&amp;'YARN CODES'!$D$2:$D$1000,0))</f>
        <v/>
      </c>
      <c r="B204" s="10" t="inlineStr">
        <is>
          <t>WEFT STOCK</t>
        </is>
      </c>
      <c r="C204" s="10" t="inlineStr">
        <is>
          <t>POLYESTER</t>
        </is>
      </c>
      <c r="D204" s="10" t="inlineStr">
        <is>
          <t>1200 D</t>
        </is>
      </c>
      <c r="E204" s="10" t="inlineStr">
        <is>
          <t>FILLER</t>
        </is>
      </c>
      <c r="F204" s="10" t="inlineStr">
        <is>
          <t>FILLER</t>
        </is>
      </c>
      <c r="G204" s="5" t="n">
        <v>95.45999999999999</v>
      </c>
      <c r="H204" s="11">
        <f>D204&amp;E204</f>
        <v/>
      </c>
      <c r="I204" s="11">
        <f>A204</f>
        <v/>
      </c>
    </row>
    <row r="205" hidden="1" ht="14.4" customHeight="1" s="87">
      <c r="A205" s="9">
        <f t="array" ref="A205">INDEX('YARN CODES'!$A$2:$A$1000,MATCH(D205&amp;E205,'YARN CODES'!$C$2:$C$1000&amp;'YARN CODES'!$D$2:$D$1000,0))</f>
        <v/>
      </c>
      <c r="B205" s="10" t="inlineStr">
        <is>
          <t>WEFT STOCK</t>
        </is>
      </c>
      <c r="C205" s="10" t="inlineStr">
        <is>
          <t>POLYESTER</t>
        </is>
      </c>
      <c r="D205" s="10" t="inlineStr">
        <is>
          <t>1500-D</t>
        </is>
      </c>
      <c r="E205" s="10" t="inlineStr">
        <is>
          <t>JUTE</t>
        </is>
      </c>
      <c r="F205" s="10" t="inlineStr">
        <is>
          <t>JUTE</t>
        </is>
      </c>
      <c r="G205" s="5" t="n">
        <v>0</v>
      </c>
      <c r="H205" s="11">
        <f>D205&amp;E205</f>
        <v/>
      </c>
      <c r="I205" s="11">
        <f>A205</f>
        <v/>
      </c>
    </row>
    <row r="206" hidden="1" ht="14.4" customHeight="1" s="87">
      <c r="A206" s="9">
        <f t="array" ref="A206">INDEX('YARN CODES'!$A$2:$A$1000,MATCH(D206&amp;E206,'YARN CODES'!$C$2:$C$1000&amp;'YARN CODES'!$D$2:$D$1000,0))</f>
        <v/>
      </c>
      <c r="B206" s="10" t="inlineStr">
        <is>
          <t>WEFT STOCK</t>
        </is>
      </c>
      <c r="C206" s="10" t="inlineStr">
        <is>
          <t>POLYESTER</t>
        </is>
      </c>
      <c r="D206" s="10" t="inlineStr">
        <is>
          <t>700-D</t>
        </is>
      </c>
      <c r="E206" s="10" t="inlineStr">
        <is>
          <t>VFD-260</t>
        </is>
      </c>
      <c r="F206" s="10" t="inlineStr">
        <is>
          <t>GOLD</t>
        </is>
      </c>
      <c r="G206" s="5" t="n">
        <v>111.72</v>
      </c>
      <c r="H206" s="11">
        <f>D206&amp;E206</f>
        <v/>
      </c>
      <c r="I206" s="11">
        <f>A206</f>
        <v/>
      </c>
    </row>
    <row r="207" hidden="1" ht="14.4" customHeight="1" s="87">
      <c r="A207" s="9">
        <f t="array" ref="A207">INDEX('YARN CODES'!$A$2:$A$1000,MATCH(D207&amp;E207,'YARN CODES'!$C$2:$C$1000&amp;'YARN CODES'!$D$2:$D$1000,0))</f>
        <v/>
      </c>
      <c r="B207" s="10" t="inlineStr">
        <is>
          <t>WEFT STOCK</t>
        </is>
      </c>
      <c r="C207" s="10" t="inlineStr">
        <is>
          <t>POLYESTER</t>
        </is>
      </c>
      <c r="D207" s="10" t="inlineStr">
        <is>
          <t>700-D</t>
        </is>
      </c>
      <c r="E207" s="10" t="inlineStr">
        <is>
          <t>VFD-203</t>
        </is>
      </c>
      <c r="F207" s="10" t="inlineStr">
        <is>
          <t>BEIGE</t>
        </is>
      </c>
      <c r="G207" s="5" t="n">
        <v>0</v>
      </c>
      <c r="H207" s="11">
        <f>D207&amp;E207</f>
        <v/>
      </c>
      <c r="I207" s="11">
        <f>A207</f>
        <v/>
      </c>
    </row>
    <row r="208" hidden="1" ht="14.4" customHeight="1" s="87">
      <c r="A208" s="9">
        <f t="array" ref="A208">INDEX('YARN CODES'!$A$2:$A$1000,MATCH(D208&amp;E208,'YARN CODES'!$C$2:$C$1000&amp;'YARN CODES'!$D$2:$D$1000,0))</f>
        <v/>
      </c>
      <c r="B208" s="10" t="inlineStr">
        <is>
          <t>WEFT STOCK</t>
        </is>
      </c>
      <c r="C208" s="10" t="inlineStr">
        <is>
          <t>POLYESTER</t>
        </is>
      </c>
      <c r="D208" s="10" t="inlineStr">
        <is>
          <t>700-D</t>
        </is>
      </c>
      <c r="E208" s="10" t="inlineStr">
        <is>
          <t>VFD-221</t>
        </is>
      </c>
      <c r="F208" s="10" t="inlineStr">
        <is>
          <t>BLUE</t>
        </is>
      </c>
      <c r="G208" s="5" t="n">
        <v>126</v>
      </c>
      <c r="H208" s="11">
        <f>D208&amp;E208</f>
        <v/>
      </c>
      <c r="I208" s="11">
        <f>A208</f>
        <v/>
      </c>
    </row>
    <row r="209" hidden="1" ht="14.4" customHeight="1" s="87">
      <c r="A209" s="9">
        <f t="array" ref="A209">INDEX('YARN CODES'!$A$2:$A$1000,MATCH(D209&amp;E209,'YARN CODES'!$C$2:$C$1000&amp;'YARN CODES'!$D$2:$D$1000,0))</f>
        <v/>
      </c>
      <c r="B209" s="10" t="inlineStr">
        <is>
          <t>WEFT STOCK</t>
        </is>
      </c>
      <c r="C209" s="10" t="inlineStr">
        <is>
          <t>POLYESTER</t>
        </is>
      </c>
      <c r="D209" s="10" t="inlineStr">
        <is>
          <t>700-D</t>
        </is>
      </c>
      <c r="E209" s="10" t="inlineStr">
        <is>
          <t>VFD-258</t>
        </is>
      </c>
      <c r="F209" s="10" t="inlineStr">
        <is>
          <t>COFFEE</t>
        </is>
      </c>
      <c r="G209" s="5" t="n">
        <v>56.36</v>
      </c>
      <c r="H209" s="11">
        <f>D209&amp;E209</f>
        <v/>
      </c>
      <c r="I209" s="11">
        <f>A209</f>
        <v/>
      </c>
    </row>
    <row r="210" hidden="1" ht="14.4" customHeight="1" s="87">
      <c r="A210" s="9">
        <f t="array" ref="A210">INDEX('YARN CODES'!$A$2:$A$1000,MATCH(D210&amp;E210,'YARN CODES'!$C$2:$C$1000&amp;'YARN CODES'!$D$2:$D$1000,0))</f>
        <v/>
      </c>
      <c r="B210" s="10" t="inlineStr">
        <is>
          <t>WEFT STOCK</t>
        </is>
      </c>
      <c r="C210" s="10" t="inlineStr">
        <is>
          <t>POLYESTER</t>
        </is>
      </c>
      <c r="D210" s="10" t="inlineStr">
        <is>
          <t>700-D</t>
        </is>
      </c>
      <c r="E210" s="10" t="inlineStr">
        <is>
          <t>VFD-34</t>
        </is>
      </c>
      <c r="F210" s="10" t="inlineStr">
        <is>
          <t>BLACK</t>
        </is>
      </c>
      <c r="G210" s="5" t="n">
        <v>120.63</v>
      </c>
      <c r="H210" s="11">
        <f>D210&amp;E210</f>
        <v/>
      </c>
      <c r="I210" s="11">
        <f>A210</f>
        <v/>
      </c>
    </row>
    <row r="211" hidden="1" ht="14.4" customHeight="1" s="87">
      <c r="A211" s="9">
        <f t="array" ref="A211">INDEX('YARN CODES'!$A$2:$A$1000,MATCH(D211&amp;E211,'YARN CODES'!$C$2:$C$1000&amp;'YARN CODES'!$D$2:$D$1000,0))</f>
        <v/>
      </c>
      <c r="B211" s="10" t="inlineStr">
        <is>
          <t>WEFT STOCK</t>
        </is>
      </c>
      <c r="C211" s="10" t="inlineStr">
        <is>
          <t>POLYESTER</t>
        </is>
      </c>
      <c r="D211" s="10" t="inlineStr">
        <is>
          <t>700-D</t>
        </is>
      </c>
      <c r="E211" s="10" t="inlineStr">
        <is>
          <t>VFD-275</t>
        </is>
      </c>
      <c r="F211" s="10" t="inlineStr">
        <is>
          <t>RED</t>
        </is>
      </c>
      <c r="G211" s="5" t="n">
        <v>23.67</v>
      </c>
      <c r="H211" s="11">
        <f>D211&amp;E211</f>
        <v/>
      </c>
      <c r="I211" s="11">
        <f>A211</f>
        <v/>
      </c>
    </row>
    <row r="212" hidden="1" ht="14.4" customHeight="1" s="87">
      <c r="A212" s="9">
        <f t="array" ref="A212">INDEX('YARN CODES'!$A$2:$A$1000,MATCH(D212&amp;E212,'YARN CODES'!$C$2:$C$1000&amp;'YARN CODES'!$D$2:$D$1000,0))</f>
        <v/>
      </c>
      <c r="B212" s="10" t="inlineStr">
        <is>
          <t>WEFT STOCK</t>
        </is>
      </c>
      <c r="C212" s="10" t="inlineStr">
        <is>
          <t>POLYESTER</t>
        </is>
      </c>
      <c r="D212" s="10" t="inlineStr">
        <is>
          <t>700-D</t>
        </is>
      </c>
      <c r="E212" s="10" t="inlineStr">
        <is>
          <t>[Person_50]</t>
        </is>
      </c>
      <c r="F212" s="10" t="inlineStr">
        <is>
          <t>[Person_44]</t>
        </is>
      </c>
      <c r="G212" s="5" t="n">
        <v>27.32</v>
      </c>
      <c r="H212" s="11">
        <f>D212&amp;E212</f>
        <v/>
      </c>
      <c r="I212" s="11">
        <f>A212</f>
        <v/>
      </c>
    </row>
    <row r="213" hidden="1" ht="14.4" customHeight="1" s="87">
      <c r="A213" s="9">
        <f t="array" ref="A213">INDEX('YARN CODES'!$A$2:$A$1000,MATCH(D213&amp;E213,'YARN CODES'!$C$2:$C$1000&amp;'YARN CODES'!$D$2:$D$1000,0))</f>
        <v/>
      </c>
      <c r="B213" s="10" t="inlineStr">
        <is>
          <t>WEFT STOCK</t>
        </is>
      </c>
      <c r="C213" s="10" t="inlineStr">
        <is>
          <t>POLYESTER</t>
        </is>
      </c>
      <c r="D213" s="10" t="inlineStr">
        <is>
          <t>700-D</t>
        </is>
      </c>
      <c r="E213" s="10" t="inlineStr">
        <is>
          <t>VFD-4424</t>
        </is>
      </c>
      <c r="F213" s="10" t="inlineStr">
        <is>
          <t>N BLUE</t>
        </is>
      </c>
      <c r="G213" s="5" t="n">
        <v>0</v>
      </c>
      <c r="H213" s="11">
        <f>D213&amp;E213</f>
        <v/>
      </c>
      <c r="I213" s="11">
        <f>A213</f>
        <v/>
      </c>
    </row>
    <row r="214" hidden="1" ht="14.4" customHeight="1" s="87">
      <c r="A214" s="9">
        <f t="array" ref="A214">INDEX('YARN CODES'!$A$2:$A$1000,MATCH(D214&amp;E214,'YARN CODES'!$C$2:$C$1000&amp;'YARN CODES'!$D$2:$D$1000,0))</f>
        <v/>
      </c>
      <c r="B214" s="10" t="inlineStr">
        <is>
          <t>WEFT STOCK</t>
        </is>
      </c>
      <c r="C214" s="10" t="inlineStr">
        <is>
          <t>POLYESTER</t>
        </is>
      </c>
      <c r="D214" s="10" t="inlineStr">
        <is>
          <t>700-D</t>
        </is>
      </c>
      <c r="E214" s="10" t="inlineStr">
        <is>
          <t>VFD-268</t>
        </is>
      </c>
      <c r="F214" s="10" t="inlineStr">
        <is>
          <t>PURPLE</t>
        </is>
      </c>
      <c r="G214" s="5" t="n">
        <v>141.32</v>
      </c>
      <c r="H214" s="11">
        <f>D214&amp;E214</f>
        <v/>
      </c>
      <c r="I214" s="11">
        <f>A214</f>
        <v/>
      </c>
    </row>
    <row r="215" hidden="1" ht="14.4" customHeight="1" s="87">
      <c r="A215" s="9">
        <f t="array" ref="A215">INDEX('YARN CODES'!$A$2:$A$1000,MATCH(D215&amp;E215,'YARN CODES'!$C$2:$C$1000&amp;'YARN CODES'!$D$2:$D$1000,0))</f>
        <v/>
      </c>
      <c r="B215" s="10" t="inlineStr">
        <is>
          <t>WEFT STOCK</t>
        </is>
      </c>
      <c r="C215" s="10" t="inlineStr">
        <is>
          <t>POLYESTER</t>
        </is>
      </c>
      <c r="D215" s="10" t="inlineStr">
        <is>
          <t>700-D</t>
        </is>
      </c>
      <c r="E215" s="10" t="inlineStr">
        <is>
          <t>VFD-314</t>
        </is>
      </c>
      <c r="F215" s="10" t="inlineStr">
        <is>
          <t>CAMEL</t>
        </is>
      </c>
      <c r="G215" s="5" t="n">
        <v>158.55</v>
      </c>
      <c r="H215" s="11">
        <f>D215&amp;E215</f>
        <v/>
      </c>
      <c r="I215" s="11">
        <f>A215</f>
        <v/>
      </c>
    </row>
    <row r="216" hidden="1" ht="14.4" customHeight="1" s="87">
      <c r="A216" s="9">
        <f t="array" ref="A216">INDEX('YARN CODES'!$A$2:$A$1000,MATCH(D216&amp;E216,'YARN CODES'!$C$2:$C$1000&amp;'YARN CODES'!$D$2:$D$1000,0))</f>
        <v/>
      </c>
      <c r="B216" s="10" t="inlineStr">
        <is>
          <t>WEFT STOCK</t>
        </is>
      </c>
      <c r="C216" s="10" t="inlineStr">
        <is>
          <t>POLYESTER</t>
        </is>
      </c>
      <c r="D216" s="10" t="inlineStr">
        <is>
          <t>700-D</t>
        </is>
      </c>
      <c r="E216" s="10" t="inlineStr">
        <is>
          <t>VFD-251</t>
        </is>
      </c>
      <c r="F216" s="10" t="inlineStr">
        <is>
          <t>ORANGE</t>
        </is>
      </c>
      <c r="G216" s="5" t="n">
        <v>72.62</v>
      </c>
      <c r="H216" s="11">
        <f>D216&amp;E216</f>
        <v/>
      </c>
      <c r="I216" s="11">
        <f>A216</f>
        <v/>
      </c>
    </row>
    <row r="217" hidden="1" ht="14.4" customHeight="1" s="87">
      <c r="A217" s="9">
        <f t="array" ref="A217">INDEX('YARN CODES'!$A$2:$A$1000,MATCH(D217&amp;E217,'YARN CODES'!$C$2:$C$1000&amp;'YARN CODES'!$D$2:$D$1000,0))</f>
        <v/>
      </c>
      <c r="B217" s="10" t="inlineStr">
        <is>
          <t>WEFT STOCK</t>
        </is>
      </c>
      <c r="C217" s="10" t="inlineStr">
        <is>
          <t>POLYESTER</t>
        </is>
      </c>
      <c r="D217" s="10" t="inlineStr">
        <is>
          <t>700-D</t>
        </is>
      </c>
      <c r="E217" s="10" t="inlineStr">
        <is>
          <t>[Person_51]</t>
        </is>
      </c>
      <c r="F217" s="10" t="inlineStr">
        <is>
          <t>MAJENTA</t>
        </is>
      </c>
      <c r="G217" s="5" t="n">
        <v>66.51000000000001</v>
      </c>
      <c r="H217" s="11">
        <f>D217&amp;E217</f>
        <v/>
      </c>
      <c r="I217" s="11">
        <f>A217</f>
        <v/>
      </c>
    </row>
    <row r="218" hidden="1" ht="14.4" customHeight="1" s="87">
      <c r="A218" s="9">
        <f t="array" ref="A218">INDEX('YARN CODES'!$A$2:$A$1000,MATCH(D218&amp;E218,'YARN CODES'!$C$2:$C$1000&amp;'YARN CODES'!$D$2:$D$1000,0))</f>
        <v/>
      </c>
      <c r="B218" s="10" t="inlineStr">
        <is>
          <t>WEFT STOCK</t>
        </is>
      </c>
      <c r="C218" s="10" t="inlineStr">
        <is>
          <t>POLYESTER</t>
        </is>
      </c>
      <c r="D218" s="10" t="inlineStr">
        <is>
          <t>700-D</t>
        </is>
      </c>
      <c r="E218" s="10" t="inlineStr">
        <is>
          <t>[Person_52]</t>
        </is>
      </c>
      <c r="F218" s="10" t="inlineStr">
        <is>
          <t>PINK</t>
        </is>
      </c>
      <c r="G218" s="5" t="n">
        <v>126.38</v>
      </c>
      <c r="H218" s="11">
        <f>D218&amp;E218</f>
        <v/>
      </c>
      <c r="I218" s="11">
        <f>A218</f>
        <v/>
      </c>
    </row>
    <row r="219" hidden="1" ht="14.4" customHeight="1" s="87">
      <c r="A219" s="9">
        <f t="array" ref="A219">INDEX('YARN CODES'!$A$2:$A$1000,MATCH(D219&amp;E219,'YARN CODES'!$C$2:$C$1000&amp;'YARN CODES'!$D$2:$D$1000,0))</f>
        <v/>
      </c>
      <c r="B219" s="10" t="inlineStr">
        <is>
          <t>WEFT STOCK</t>
        </is>
      </c>
      <c r="C219" s="10" t="inlineStr">
        <is>
          <t>POLYESTER</t>
        </is>
      </c>
      <c r="D219" s="10" t="inlineStr">
        <is>
          <t>700-D</t>
        </is>
      </c>
      <c r="E219" s="10" t="inlineStr">
        <is>
          <t>[Person_53]</t>
        </is>
      </c>
      <c r="F219" s="10" t="inlineStr">
        <is>
          <t>LT PURPLE</t>
        </is>
      </c>
      <c r="G219" s="5" t="n">
        <v>12.4</v>
      </c>
      <c r="H219" s="11">
        <f>D219&amp;E219</f>
        <v/>
      </c>
      <c r="I219" s="11">
        <f>A219</f>
        <v/>
      </c>
    </row>
    <row r="220" hidden="1" ht="14.4" customHeight="1" s="87">
      <c r="A220" s="9">
        <f t="array" ref="A220">INDEX('YARN CODES'!$A$2:$A$1000,MATCH(D220&amp;E220,'YARN CODES'!$C$2:$C$1000&amp;'YARN CODES'!$D$2:$D$1000,0))</f>
        <v/>
      </c>
      <c r="B220" s="10" t="inlineStr">
        <is>
          <t>WEFT STOCK</t>
        </is>
      </c>
      <c r="C220" s="10" t="inlineStr">
        <is>
          <t>POLYESTER</t>
        </is>
      </c>
      <c r="D220" s="10" t="inlineStr">
        <is>
          <t>700-D</t>
        </is>
      </c>
      <c r="E220" s="10" t="inlineStr">
        <is>
          <t>VFD-1012</t>
        </is>
      </c>
      <c r="F220" s="10" t="inlineStr">
        <is>
          <t>WINE</t>
        </is>
      </c>
      <c r="G220" s="5" t="n">
        <v>29.45</v>
      </c>
      <c r="H220" s="11">
        <f>D220&amp;E220</f>
        <v/>
      </c>
      <c r="I220" s="11">
        <f>A220</f>
        <v/>
      </c>
    </row>
    <row r="221" hidden="1" ht="14.4" customHeight="1" s="87">
      <c r="A221" s="9">
        <f t="array" ref="A221">INDEX('YARN CODES'!$A$2:$A$1000,MATCH(D221&amp;E221,'YARN CODES'!$C$2:$C$1000&amp;'YARN CODES'!$D$2:$D$1000,0))</f>
        <v/>
      </c>
      <c r="B221" s="10" t="inlineStr">
        <is>
          <t>WEFT STOCK</t>
        </is>
      </c>
      <c r="C221" s="10" t="inlineStr">
        <is>
          <t>POLYESTER</t>
        </is>
      </c>
      <c r="D221" s="10" t="inlineStr">
        <is>
          <t>700-D</t>
        </is>
      </c>
      <c r="E221" s="10" t="inlineStr">
        <is>
          <t>VFD-253</t>
        </is>
      </c>
      <c r="F221" s="10" t="inlineStr">
        <is>
          <t>OLIVE</t>
        </is>
      </c>
      <c r="G221" s="5" t="n">
        <v>134.44</v>
      </c>
      <c r="H221" s="11">
        <f>D221&amp;E221</f>
        <v/>
      </c>
      <c r="I221" s="11">
        <f>A221</f>
        <v/>
      </c>
    </row>
    <row r="222" hidden="1" ht="14.4" customHeight="1" s="87">
      <c r="A222" s="9">
        <f t="array" ref="A222">INDEX('YARN CODES'!$A$2:$A$1000,MATCH(D222&amp;E222,'YARN CODES'!$C$2:$C$1000&amp;'YARN CODES'!$D$2:$D$1000,0))</f>
        <v/>
      </c>
      <c r="B222" s="10" t="inlineStr">
        <is>
          <t>WEFT STOCK</t>
        </is>
      </c>
      <c r="C222" s="10" t="inlineStr">
        <is>
          <t>POLYESTER</t>
        </is>
      </c>
      <c r="D222" s="10" t="inlineStr">
        <is>
          <t>700-D</t>
        </is>
      </c>
      <c r="E222" s="10" t="inlineStr">
        <is>
          <t>VFD-199</t>
        </is>
      </c>
      <c r="F222" s="10" t="inlineStr">
        <is>
          <t>RANI</t>
        </is>
      </c>
      <c r="G222" s="5" t="n">
        <v>54</v>
      </c>
      <c r="H222" s="11">
        <f>D222&amp;E222</f>
        <v/>
      </c>
      <c r="I222" s="11">
        <f>A222</f>
        <v/>
      </c>
    </row>
    <row r="223" hidden="1" ht="14.4" customHeight="1" s="87">
      <c r="A223" s="9">
        <f t="array" ref="A223">INDEX('YARN CODES'!$A$2:$A$1000,MATCH(D223&amp;E223,'YARN CODES'!$C$2:$C$1000&amp;'YARN CODES'!$D$2:$D$1000,0))</f>
        <v/>
      </c>
      <c r="B223" s="10" t="inlineStr">
        <is>
          <t>WEFT STOCK</t>
        </is>
      </c>
      <c r="C223" s="10" t="inlineStr">
        <is>
          <t>POLYESTER</t>
        </is>
      </c>
      <c r="D223" s="10" t="inlineStr">
        <is>
          <t>700-D</t>
        </is>
      </c>
      <c r="E223" s="10" t="inlineStr">
        <is>
          <t>VFD-263</t>
        </is>
      </c>
      <c r="F223" s="10" t="inlineStr">
        <is>
          <t>RUST</t>
        </is>
      </c>
      <c r="G223" s="5" t="n">
        <v>0</v>
      </c>
      <c r="H223" s="11">
        <f>D223&amp;E223</f>
        <v/>
      </c>
      <c r="I223" s="11">
        <f>A223</f>
        <v/>
      </c>
    </row>
    <row r="224" hidden="1" ht="14.4" customHeight="1" s="87">
      <c r="A224" s="9">
        <f t="array" ref="A224">INDEX('YARN CODES'!$A$2:$A$1000,MATCH(D224&amp;E224,'YARN CODES'!$C$2:$C$1000&amp;'YARN CODES'!$D$2:$D$1000,0))</f>
        <v/>
      </c>
      <c r="B224" s="10" t="inlineStr">
        <is>
          <t>WEFT STOCK</t>
        </is>
      </c>
      <c r="C224" s="10" t="inlineStr">
        <is>
          <t>POLYESTER</t>
        </is>
      </c>
      <c r="D224" s="10" t="inlineStr">
        <is>
          <t>700-D</t>
        </is>
      </c>
      <c r="E224" s="10" t="inlineStr">
        <is>
          <t>VFD-217</t>
        </is>
      </c>
      <c r="F224" s="10" t="inlineStr">
        <is>
          <t>GREY</t>
        </is>
      </c>
      <c r="G224" s="5" t="n">
        <v>125.05</v>
      </c>
      <c r="H224" s="11">
        <f>D224&amp;E224</f>
        <v/>
      </c>
      <c r="I224" s="11">
        <f>A224</f>
        <v/>
      </c>
    </row>
    <row r="225" hidden="1" ht="14.4" customHeight="1" s="87">
      <c r="A225" s="9">
        <f t="array" ref="A225">INDEX('YARN CODES'!$A$2:$A$1000,MATCH(D225&amp;E225,'YARN CODES'!$C$2:$C$1000&amp;'YARN CODES'!$D$2:$D$1000,0))</f>
        <v/>
      </c>
      <c r="B225" s="10" t="inlineStr">
        <is>
          <t>WEFT STOCK</t>
        </is>
      </c>
      <c r="C225" s="10" t="inlineStr">
        <is>
          <t>POLYESTER</t>
        </is>
      </c>
      <c r="D225" s="10" t="inlineStr">
        <is>
          <t>700-D</t>
        </is>
      </c>
      <c r="E225" s="10" t="inlineStr">
        <is>
          <t>VFD-709</t>
        </is>
      </c>
      <c r="F225" s="10" t="inlineStr">
        <is>
          <t>CREAM</t>
        </is>
      </c>
      <c r="G225" s="5" t="n">
        <v>109.215</v>
      </c>
      <c r="H225" s="11">
        <f>D225&amp;E225</f>
        <v/>
      </c>
      <c r="I225" s="11">
        <f>A225</f>
        <v/>
      </c>
    </row>
    <row r="226" hidden="1" ht="14.4" customHeight="1" s="87">
      <c r="A226" s="9">
        <f t="array" ref="A226">INDEX('YARN CODES'!$A$2:$A$1000,MATCH(D226&amp;E226,'YARN CODES'!$C$2:$C$1000&amp;'YARN CODES'!$D$2:$D$1000,0))</f>
        <v/>
      </c>
      <c r="B226" s="10" t="inlineStr">
        <is>
          <t>WEFT STOCK</t>
        </is>
      </c>
      <c r="C226" s="10" t="inlineStr">
        <is>
          <t>POLYESTER</t>
        </is>
      </c>
      <c r="D226" s="10" t="inlineStr">
        <is>
          <t>700-D</t>
        </is>
      </c>
      <c r="E226" s="5" t="n">
        <v>1180</v>
      </c>
      <c r="F226" s="10" t="inlineStr">
        <is>
          <t>P. GREEN</t>
        </is>
      </c>
      <c r="G226" s="5" t="n">
        <v>109.1</v>
      </c>
      <c r="H226" s="11">
        <f>D226&amp;E226</f>
        <v/>
      </c>
      <c r="I226" s="11">
        <f>A226</f>
        <v/>
      </c>
    </row>
    <row r="227" hidden="1" ht="14.4" customHeight="1" s="87">
      <c r="A227" s="9">
        <f t="array" ref="A227">INDEX('YARN CODES'!$A$2:$A$1000,MATCH(D227&amp;E227,'YARN CODES'!$C$2:$C$1000&amp;'YARN CODES'!$D$2:$D$1000,0))</f>
        <v/>
      </c>
      <c r="B227" s="10" t="inlineStr">
        <is>
          <t>WEFT STOCK</t>
        </is>
      </c>
      <c r="C227" s="10" t="inlineStr">
        <is>
          <t>POLYESTER</t>
        </is>
      </c>
      <c r="D227" s="10" t="inlineStr">
        <is>
          <t>700-D</t>
        </is>
      </c>
      <c r="E227" s="10" t="inlineStr">
        <is>
          <t>WHITE</t>
        </is>
      </c>
      <c r="F227" s="10" t="inlineStr">
        <is>
          <t>WHITE</t>
        </is>
      </c>
      <c r="G227" s="5" t="n">
        <v>0</v>
      </c>
      <c r="H227" s="11">
        <f>D227&amp;E227</f>
        <v/>
      </c>
      <c r="I227" s="11">
        <f>A227</f>
        <v/>
      </c>
    </row>
    <row r="228" hidden="1" ht="14.4" customHeight="1" s="87">
      <c r="A228" s="9">
        <f t="array" ref="A228">INDEX('YARN CODES'!$A$2:$A$1000,MATCH(D228&amp;E228,'YARN CODES'!$C$2:$C$1000&amp;'YARN CODES'!$D$2:$D$1000,0))</f>
        <v/>
      </c>
      <c r="B228" s="10" t="inlineStr">
        <is>
          <t>WEFT STOCK</t>
        </is>
      </c>
      <c r="C228" s="10" t="inlineStr">
        <is>
          <t>POLYESTER</t>
        </is>
      </c>
      <c r="D228" s="10" t="inlineStr">
        <is>
          <t>600-D</t>
        </is>
      </c>
      <c r="E228" s="10" t="inlineStr">
        <is>
          <t>SKY BLUE</t>
        </is>
      </c>
      <c r="F228" s="10" t="inlineStr">
        <is>
          <t>SKY BLUE</t>
        </is>
      </c>
      <c r="G228" s="5" t="n">
        <v>0</v>
      </c>
      <c r="H228" s="11">
        <f>D228&amp;E228</f>
        <v/>
      </c>
      <c r="I228" s="11">
        <f>A228</f>
        <v/>
      </c>
    </row>
    <row r="229" hidden="1" ht="14.4" customHeight="1" s="87">
      <c r="A229" s="9">
        <f t="array" ref="A229">INDEX('YARN CODES'!$A$2:$A$1000,MATCH(D229&amp;E229,'YARN CODES'!$C$2:$C$1000&amp;'YARN CODES'!$D$2:$D$1000,0))</f>
        <v/>
      </c>
      <c r="B229" s="10" t="inlineStr">
        <is>
          <t>WEFT STOCK</t>
        </is>
      </c>
      <c r="C229" s="10" t="inlineStr">
        <is>
          <t>POLYESTER</t>
        </is>
      </c>
      <c r="D229" s="10" t="inlineStr">
        <is>
          <t>600-D</t>
        </is>
      </c>
      <c r="E229" s="5" t="n">
        <v>253</v>
      </c>
      <c r="F229" s="10" t="inlineStr">
        <is>
          <t>OLIVE</t>
        </is>
      </c>
      <c r="G229" s="5" t="n">
        <v>0</v>
      </c>
      <c r="H229" s="11">
        <f>D229&amp;E229</f>
        <v/>
      </c>
      <c r="I229" s="11">
        <f>A229</f>
        <v/>
      </c>
    </row>
    <row r="230" hidden="1" ht="14.4" customHeight="1" s="87">
      <c r="A230" s="9">
        <f t="array" ref="A230">INDEX('YARN CODES'!$A$2:$A$1000,MATCH(D230&amp;E230,'YARN CODES'!$C$2:$C$1000&amp;'YARN CODES'!$D$2:$D$1000,0))</f>
        <v/>
      </c>
      <c r="B230" s="10" t="inlineStr">
        <is>
          <t>WEFT STOCK</t>
        </is>
      </c>
      <c r="C230" s="10" t="inlineStr">
        <is>
          <t>POLYESTER</t>
        </is>
      </c>
      <c r="D230" s="10" t="inlineStr">
        <is>
          <t>600-D</t>
        </is>
      </c>
      <c r="E230" s="5" t="n">
        <v>251</v>
      </c>
      <c r="F230" s="10" t="inlineStr">
        <is>
          <t>ORANGE</t>
        </is>
      </c>
      <c r="G230" s="5" t="n">
        <v>0</v>
      </c>
      <c r="H230" s="11">
        <f>D230&amp;E230</f>
        <v/>
      </c>
      <c r="I230" s="11">
        <f>A230</f>
        <v/>
      </c>
    </row>
    <row r="231" hidden="1" ht="14.4" customHeight="1" s="87">
      <c r="A231" s="9">
        <f t="array" ref="A231">INDEX('YARN CODES'!$A$2:$A$1000,MATCH(D231&amp;E231,'YARN CODES'!$C$2:$C$1000&amp;'YARN CODES'!$D$2:$D$1000,0))</f>
        <v/>
      </c>
      <c r="B231" s="10" t="inlineStr">
        <is>
          <t>WEFT STOCK</t>
        </is>
      </c>
      <c r="C231" s="10" t="inlineStr">
        <is>
          <t>POLYESTER</t>
        </is>
      </c>
      <c r="D231" s="10" t="inlineStr">
        <is>
          <t>330-D</t>
        </is>
      </c>
      <c r="E231" s="10" t="inlineStr">
        <is>
          <t>VFD-253</t>
        </is>
      </c>
      <c r="F231" s="10" t="inlineStr">
        <is>
          <t>OLIVE</t>
        </is>
      </c>
      <c r="G231" s="5" t="n">
        <v>124</v>
      </c>
      <c r="H231" s="11">
        <f>D231&amp;E231</f>
        <v/>
      </c>
      <c r="I231" s="11">
        <f>A231</f>
        <v/>
      </c>
    </row>
    <row r="232" hidden="1" ht="14.4" customHeight="1" s="87">
      <c r="A232" s="9">
        <f t="array" ref="A232">INDEX('YARN CODES'!$A$2:$A$1000,MATCH(D232&amp;E232,'YARN CODES'!$C$2:$C$1000&amp;'YARN CODES'!$D$2:$D$1000,0))</f>
        <v/>
      </c>
      <c r="B232" s="10" t="inlineStr">
        <is>
          <t>WEFT STOCK</t>
        </is>
      </c>
      <c r="C232" s="10" t="inlineStr">
        <is>
          <t>POLYESTER</t>
        </is>
      </c>
      <c r="D232" s="10" t="inlineStr">
        <is>
          <t>330-D</t>
        </is>
      </c>
      <c r="E232" s="10" t="inlineStr">
        <is>
          <t>VFD-275</t>
        </is>
      </c>
      <c r="F232" s="10" t="inlineStr">
        <is>
          <t>RED</t>
        </is>
      </c>
      <c r="G232" s="5" t="n">
        <v>111.35</v>
      </c>
      <c r="H232" s="11">
        <f>D232&amp;E232</f>
        <v/>
      </c>
      <c r="I232" s="11">
        <f>A232</f>
        <v/>
      </c>
    </row>
    <row r="233" hidden="1" ht="14.4" customHeight="1" s="87">
      <c r="A233" s="9">
        <f t="array" ref="A233">INDEX('YARN CODES'!$A$2:$A$1000,MATCH(D233&amp;E233,'YARN CODES'!$C$2:$C$1000&amp;'YARN CODES'!$D$2:$D$1000,0))</f>
        <v/>
      </c>
      <c r="B233" s="10" t="inlineStr">
        <is>
          <t>WEFT STOCK</t>
        </is>
      </c>
      <c r="C233" s="10" t="inlineStr">
        <is>
          <t>POLYESTER</t>
        </is>
      </c>
      <c r="D233" s="10" t="inlineStr">
        <is>
          <t>330-D</t>
        </is>
      </c>
      <c r="E233" s="10" t="inlineStr">
        <is>
          <t>VFD-208</t>
        </is>
      </c>
      <c r="F233" s="10" t="inlineStr">
        <is>
          <t>CAMEL</t>
        </is>
      </c>
      <c r="G233" s="5" t="n">
        <v>0</v>
      </c>
      <c r="H233" s="11">
        <f>D233&amp;E233</f>
        <v/>
      </c>
      <c r="I233" s="11">
        <f>A233</f>
        <v/>
      </c>
    </row>
    <row r="234" hidden="1" ht="14.4" customHeight="1" s="87">
      <c r="A234" s="9">
        <f t="array" ref="A234">INDEX('YARN CODES'!$A$2:$A$1000,MATCH(D234&amp;E234,'YARN CODES'!$C$2:$C$1000&amp;'YARN CODES'!$D$2:$D$1000,0))</f>
        <v/>
      </c>
      <c r="B234" s="10" t="inlineStr">
        <is>
          <t>WEFT STOCK</t>
        </is>
      </c>
      <c r="C234" s="10" t="inlineStr">
        <is>
          <t>POLYESTER</t>
        </is>
      </c>
      <c r="D234" s="10" t="inlineStr">
        <is>
          <t>330-D</t>
        </is>
      </c>
      <c r="E234" s="10" t="inlineStr">
        <is>
          <t>VFD-199</t>
        </is>
      </c>
      <c r="F234" s="10" t="inlineStr">
        <is>
          <t>PINK</t>
        </is>
      </c>
      <c r="G234" s="5" t="n">
        <v>113.54</v>
      </c>
      <c r="H234" s="11">
        <f>D234&amp;E234</f>
        <v/>
      </c>
      <c r="I234" s="11">
        <f>A234</f>
        <v/>
      </c>
    </row>
    <row r="235" hidden="1" ht="14.4" customHeight="1" s="87">
      <c r="A235" s="9">
        <f t="array" ref="A235">INDEX('YARN CODES'!$A$2:$A$1000,MATCH(D235&amp;E235,'YARN CODES'!$C$2:$C$1000&amp;'YARN CODES'!$D$2:$D$1000,0))</f>
        <v/>
      </c>
      <c r="B235" s="10" t="inlineStr">
        <is>
          <t>WEFT STOCK</t>
        </is>
      </c>
      <c r="C235" s="10" t="inlineStr">
        <is>
          <t>POLYESTER</t>
        </is>
      </c>
      <c r="D235" s="10" t="inlineStr">
        <is>
          <t>330-D</t>
        </is>
      </c>
      <c r="E235" s="10" t="inlineStr">
        <is>
          <t>VFD-257</t>
        </is>
      </c>
      <c r="F235" s="10" t="inlineStr">
        <is>
          <t>COFFEE</t>
        </is>
      </c>
      <c r="G235" s="5" t="n">
        <v>100</v>
      </c>
      <c r="H235" s="11">
        <f>D235&amp;E235</f>
        <v/>
      </c>
      <c r="I235" s="11">
        <f>A235</f>
        <v/>
      </c>
    </row>
    <row r="236" hidden="1" ht="14.4" customHeight="1" s="87">
      <c r="A236" s="9">
        <f t="array" ref="A236">INDEX('YARN CODES'!$A$2:$A$1000,MATCH(D236&amp;E236,'YARN CODES'!$C$2:$C$1000&amp;'YARN CODES'!$D$2:$D$1000,0))</f>
        <v/>
      </c>
      <c r="B236" s="10" t="inlineStr">
        <is>
          <t>WEFT STOCK</t>
        </is>
      </c>
      <c r="C236" s="10" t="inlineStr">
        <is>
          <t>POLYESTER</t>
        </is>
      </c>
      <c r="D236" s="10" t="inlineStr">
        <is>
          <t>330-D</t>
        </is>
      </c>
      <c r="E236" s="10" t="inlineStr">
        <is>
          <t>[Person_51]</t>
        </is>
      </c>
      <c r="F236" s="10" t="inlineStr">
        <is>
          <t>RANI</t>
        </is>
      </c>
      <c r="G236" s="5" t="n">
        <v>78.7</v>
      </c>
      <c r="H236" s="11">
        <f>D236&amp;E236</f>
        <v/>
      </c>
      <c r="I236" s="11">
        <f>A236</f>
        <v/>
      </c>
    </row>
    <row r="237" hidden="1" ht="14.4" customHeight="1" s="87">
      <c r="A237" s="9">
        <f t="array" ref="A237">INDEX('YARN CODES'!$A$2:$A$1000,MATCH(D237&amp;E237,'YARN CODES'!$C$2:$C$1000&amp;'YARN CODES'!$D$2:$D$1000,0))</f>
        <v/>
      </c>
      <c r="B237" s="10" t="inlineStr">
        <is>
          <t>WEFT STOCK</t>
        </is>
      </c>
      <c r="C237" s="10" t="inlineStr">
        <is>
          <t>POLYESTER</t>
        </is>
      </c>
      <c r="D237" s="10" t="inlineStr">
        <is>
          <t>330-D</t>
        </is>
      </c>
      <c r="E237" s="10" t="inlineStr">
        <is>
          <t>[Person_50]</t>
        </is>
      </c>
      <c r="F237" s="10" t="inlineStr">
        <is>
          <t>[Person_44]</t>
        </is>
      </c>
      <c r="G237" s="5" t="n">
        <v>6</v>
      </c>
      <c r="H237" s="11">
        <f>D237&amp;E237</f>
        <v/>
      </c>
      <c r="I237" s="11">
        <f>A237</f>
        <v/>
      </c>
    </row>
    <row r="238" hidden="1" ht="14.4" customHeight="1" s="87">
      <c r="A238" s="9">
        <f t="array" ref="A238">INDEX('YARN CODES'!$A$2:$A$1000,MATCH(D238&amp;E238,'YARN CODES'!$C$2:$C$1000&amp;'YARN CODES'!$D$2:$D$1000,0))</f>
        <v/>
      </c>
      <c r="B238" s="10" t="inlineStr">
        <is>
          <t>WEFT STOCK</t>
        </is>
      </c>
      <c r="C238" s="10" t="inlineStr">
        <is>
          <t>POLYESTER</t>
        </is>
      </c>
      <c r="D238" s="10" t="inlineStr">
        <is>
          <t>330-D</t>
        </is>
      </c>
      <c r="E238" s="10" t="inlineStr">
        <is>
          <t>VFD-1012</t>
        </is>
      </c>
      <c r="F238" s="10" t="inlineStr">
        <is>
          <t>WINE</t>
        </is>
      </c>
      <c r="G238" s="5" t="n">
        <v>50.7</v>
      </c>
      <c r="H238" s="11">
        <f>D238&amp;E238</f>
        <v/>
      </c>
      <c r="I238" s="11">
        <f>A238</f>
        <v/>
      </c>
    </row>
    <row r="239" hidden="1" ht="14.4" customHeight="1" s="87">
      <c r="A239" s="9">
        <f t="array" ref="A239">INDEX('YARN CODES'!$A$2:$A$1000,MATCH(D239&amp;E239,'YARN CODES'!$C$2:$C$1000&amp;'YARN CODES'!$D$2:$D$1000,0))</f>
        <v/>
      </c>
      <c r="B239" s="10" t="inlineStr">
        <is>
          <t>WEFT STOCK</t>
        </is>
      </c>
      <c r="C239" s="10" t="inlineStr">
        <is>
          <t>POLYESTER</t>
        </is>
      </c>
      <c r="D239" s="10" t="inlineStr">
        <is>
          <t>330-D</t>
        </is>
      </c>
      <c r="E239" s="10" t="inlineStr">
        <is>
          <t>VFD-268</t>
        </is>
      </c>
      <c r="F239" s="10" t="inlineStr">
        <is>
          <t>PURPLE</t>
        </is>
      </c>
      <c r="G239" s="5" t="n">
        <v>34.88</v>
      </c>
      <c r="H239" s="11">
        <f>D239&amp;E239</f>
        <v/>
      </c>
      <c r="I239" s="11">
        <f>A239</f>
        <v/>
      </c>
    </row>
    <row r="240" hidden="1" ht="14.4" customHeight="1" s="87">
      <c r="A240" s="9">
        <f t="array" ref="A240">INDEX('YARN CODES'!$A$2:$A$1000,MATCH(D240&amp;E240,'YARN CODES'!$C$2:$C$1000&amp;'YARN CODES'!$D$2:$D$1000,0))</f>
        <v/>
      </c>
      <c r="B240" s="10" t="inlineStr">
        <is>
          <t>WEFT STOCK</t>
        </is>
      </c>
      <c r="C240" s="10" t="inlineStr">
        <is>
          <t>POLYESTER</t>
        </is>
      </c>
      <c r="D240" s="10" t="inlineStr">
        <is>
          <t>330-D</t>
        </is>
      </c>
      <c r="E240" s="10" t="inlineStr">
        <is>
          <t>[Person_53]</t>
        </is>
      </c>
      <c r="F240" s="10" t="inlineStr">
        <is>
          <t>LT PURPLE</t>
        </is>
      </c>
      <c r="G240" s="5" t="n">
        <v>10</v>
      </c>
      <c r="H240" s="11">
        <f>D240&amp;E240</f>
        <v/>
      </c>
      <c r="I240" s="11">
        <f>A240</f>
        <v/>
      </c>
    </row>
    <row r="241" hidden="1" ht="14.4" customHeight="1" s="87">
      <c r="A241" s="9">
        <f t="array" ref="A241">INDEX('YARN CODES'!$A$2:$A$1000,MATCH(D241&amp;E241,'YARN CODES'!$C$2:$C$1000&amp;'YARN CODES'!$D$2:$D$1000,0))</f>
        <v/>
      </c>
      <c r="B241" s="10" t="inlineStr">
        <is>
          <t>WEFT STOCK</t>
        </is>
      </c>
      <c r="C241" s="10" t="inlineStr">
        <is>
          <t>POLYESTER</t>
        </is>
      </c>
      <c r="D241" s="10" t="inlineStr">
        <is>
          <t>330-D</t>
        </is>
      </c>
      <c r="E241" s="10" t="inlineStr">
        <is>
          <t>VFD-251</t>
        </is>
      </c>
      <c r="F241" s="10" t="inlineStr">
        <is>
          <t>ORANGE</t>
        </is>
      </c>
      <c r="G241" s="5" t="n">
        <v>120.54</v>
      </c>
      <c r="H241" s="11">
        <f>D241&amp;E241</f>
        <v/>
      </c>
      <c r="I241" s="11">
        <f>A241</f>
        <v/>
      </c>
    </row>
    <row r="242" hidden="1" ht="14.4" customHeight="1" s="87">
      <c r="A242" s="9">
        <f t="array" ref="A242">INDEX('YARN CODES'!$A$2:$A$1000,MATCH(D242&amp;E242,'YARN CODES'!$C$2:$C$1000&amp;'YARN CODES'!$D$2:$D$1000,0))</f>
        <v/>
      </c>
      <c r="B242" s="10" t="inlineStr">
        <is>
          <t>WEFT STOCK</t>
        </is>
      </c>
      <c r="C242" s="10" t="inlineStr">
        <is>
          <t>POLYESTER</t>
        </is>
      </c>
      <c r="D242" s="10" t="inlineStr">
        <is>
          <t>330-D</t>
        </is>
      </c>
      <c r="E242" s="10" t="inlineStr">
        <is>
          <t>VFD-252</t>
        </is>
      </c>
      <c r="F242" s="10" t="inlineStr">
        <is>
          <t>YELLOW</t>
        </is>
      </c>
      <c r="G242" s="5" t="n">
        <v>127.69</v>
      </c>
      <c r="H242" s="11">
        <f>D242&amp;E242</f>
        <v/>
      </c>
      <c r="I242" s="11">
        <f>A242</f>
        <v/>
      </c>
    </row>
    <row r="243" hidden="1" ht="14.4" customHeight="1" s="87">
      <c r="A243" s="9">
        <f t="array" ref="A243">INDEX('YARN CODES'!$A$2:$A$1000,MATCH(D243&amp;E243,'YARN CODES'!$C$2:$C$1000&amp;'YARN CODES'!$D$2:$D$1000,0))</f>
        <v/>
      </c>
      <c r="B243" s="10" t="inlineStr">
        <is>
          <t>WEFT STOCK</t>
        </is>
      </c>
      <c r="C243" s="10" t="inlineStr">
        <is>
          <t>POLYESTER</t>
        </is>
      </c>
      <c r="D243" s="10" t="inlineStr">
        <is>
          <t>330-D</t>
        </is>
      </c>
      <c r="E243" s="10" t="inlineStr">
        <is>
          <t>VFD-29</t>
        </is>
      </c>
      <c r="F243" s="10" t="inlineStr">
        <is>
          <t>CREAM</t>
        </is>
      </c>
      <c r="G243" s="5" t="n">
        <v>306</v>
      </c>
      <c r="H243" s="11">
        <f>D243&amp;E243</f>
        <v/>
      </c>
      <c r="I243" s="11">
        <f>A243</f>
        <v/>
      </c>
    </row>
    <row r="244" hidden="1" ht="14.4" customHeight="1" s="87">
      <c r="A244" s="9">
        <f t="array" ref="A244">INDEX('YARN CODES'!$A$2:$A$1000,MATCH(D244&amp;E244,'YARN CODES'!$C$2:$C$1000&amp;'YARN CODES'!$D$2:$D$1000,0))</f>
        <v/>
      </c>
      <c r="B244" s="10" t="inlineStr">
        <is>
          <t>WEFT STOCK</t>
        </is>
      </c>
      <c r="C244" s="10" t="inlineStr">
        <is>
          <t>POLYESTER</t>
        </is>
      </c>
      <c r="D244" s="10" t="inlineStr">
        <is>
          <t>330-D</t>
        </is>
      </c>
      <c r="E244" s="10" t="inlineStr">
        <is>
          <t>VFD-260</t>
        </is>
      </c>
      <c r="F244" s="10" t="inlineStr">
        <is>
          <t>GOLD</t>
        </is>
      </c>
      <c r="G244" s="5" t="n">
        <v>175.73</v>
      </c>
      <c r="H244" s="11">
        <f>D244&amp;E244</f>
        <v/>
      </c>
      <c r="I244" s="11">
        <f>A244</f>
        <v/>
      </c>
    </row>
    <row r="245" hidden="1" ht="14.4" customHeight="1" s="87">
      <c r="A245" s="9">
        <f t="array" ref="A245">INDEX('YARN CODES'!$A$2:$A$1000,MATCH(D245&amp;E245,'YARN CODES'!$C$2:$C$1000&amp;'YARN CODES'!$D$2:$D$1000,0))</f>
        <v/>
      </c>
      <c r="B245" s="10" t="inlineStr">
        <is>
          <t>WEFT STOCK</t>
        </is>
      </c>
      <c r="C245" s="10" t="inlineStr">
        <is>
          <t>POLYESTER</t>
        </is>
      </c>
      <c r="D245" s="10" t="inlineStr">
        <is>
          <t>330-D</t>
        </is>
      </c>
      <c r="E245" s="10" t="inlineStr">
        <is>
          <t>JESS-6646</t>
        </is>
      </c>
      <c r="F245" s="10" t="inlineStr">
        <is>
          <t>S.BLUE</t>
        </is>
      </c>
      <c r="G245" s="5" t="n">
        <v>0</v>
      </c>
      <c r="H245" s="11">
        <f>D245&amp;E245</f>
        <v/>
      </c>
      <c r="I245" s="11">
        <f>A245</f>
        <v/>
      </c>
    </row>
    <row r="246" hidden="1" ht="14.4" customHeight="1" s="87">
      <c r="A246" s="9">
        <f t="array" ref="A246">INDEX('YARN CODES'!$A$2:$A$1000,MATCH(D246&amp;E246,'YARN CODES'!$C$2:$C$1000&amp;'YARN CODES'!$D$2:$D$1000,0))</f>
        <v/>
      </c>
      <c r="B246" s="10" t="inlineStr">
        <is>
          <t>WEFT STOCK</t>
        </is>
      </c>
      <c r="C246" s="10" t="inlineStr">
        <is>
          <t>POLYESTER</t>
        </is>
      </c>
      <c r="D246" s="10" t="inlineStr">
        <is>
          <t>330-D</t>
        </is>
      </c>
      <c r="E246" s="10" t="inlineStr">
        <is>
          <t>JESS-6644</t>
        </is>
      </c>
      <c r="F246" s="10" t="inlineStr">
        <is>
          <t>PEACH</t>
        </is>
      </c>
      <c r="G246" s="5" t="n">
        <v>144.14</v>
      </c>
      <c r="H246" s="11">
        <f>D246&amp;E246</f>
        <v/>
      </c>
      <c r="I246" s="11">
        <f>A246</f>
        <v/>
      </c>
    </row>
    <row r="247" hidden="1" ht="14.4" customHeight="1" s="87">
      <c r="A247" s="9">
        <f t="array" ref="A247">INDEX('YARN CODES'!$A$2:$A$1000,MATCH(D247&amp;E247,'YARN CODES'!$C$2:$C$1000&amp;'YARN CODES'!$D$2:$D$1000,0))</f>
        <v/>
      </c>
      <c r="B247" s="10" t="inlineStr">
        <is>
          <t>WEFT STOCK</t>
        </is>
      </c>
      <c r="C247" s="10" t="inlineStr">
        <is>
          <t>POLYESTER</t>
        </is>
      </c>
      <c r="D247" s="10" t="inlineStr">
        <is>
          <t>330-D</t>
        </is>
      </c>
      <c r="E247" s="10" t="inlineStr">
        <is>
          <t>[Person_54]</t>
        </is>
      </c>
      <c r="F247" s="10" t="inlineStr">
        <is>
          <t>C. GREEN</t>
        </is>
      </c>
      <c r="G247" s="5" t="n">
        <v>17</v>
      </c>
      <c r="H247" s="11">
        <f>D247&amp;E247</f>
        <v/>
      </c>
      <c r="I247" s="11">
        <f>A247</f>
        <v/>
      </c>
    </row>
    <row r="248" hidden="1" ht="14.4" customHeight="1" s="87">
      <c r="A248" s="9">
        <f t="array" ref="A248">INDEX('YARN CODES'!$A$2:$A$1000,MATCH(D248&amp;E248,'YARN CODES'!$C$2:$C$1000&amp;'YARN CODES'!$D$2:$D$1000,0))</f>
        <v/>
      </c>
      <c r="B248" s="10" t="inlineStr">
        <is>
          <t>WEFT STOCK</t>
        </is>
      </c>
      <c r="C248" s="10" t="inlineStr">
        <is>
          <t>POLYESTER</t>
        </is>
      </c>
      <c r="D248" s="10" t="inlineStr">
        <is>
          <t>330-HSY</t>
        </is>
      </c>
      <c r="E248" s="10" t="inlineStr">
        <is>
          <t>HSY-08</t>
        </is>
      </c>
      <c r="F248" s="10" t="inlineStr">
        <is>
          <t>WHITE</t>
        </is>
      </c>
      <c r="G248" s="5" t="n">
        <v>0</v>
      </c>
      <c r="H248" s="11">
        <f>D248&amp;E248</f>
        <v/>
      </c>
      <c r="I248" s="11">
        <f>A248</f>
        <v/>
      </c>
    </row>
    <row r="249" hidden="1" ht="14.4" customHeight="1" s="87">
      <c r="A249" s="9">
        <f t="array" ref="A249">INDEX('YARN CODES'!$A$2:$A$1000,MATCH(D249&amp;E249,'YARN CODES'!$C$2:$C$1000&amp;'YARN CODES'!$D$2:$D$1000,0))</f>
        <v/>
      </c>
      <c r="B249" s="10" t="inlineStr">
        <is>
          <t>WEFT STOCK</t>
        </is>
      </c>
      <c r="C249" s="10" t="inlineStr">
        <is>
          <t>POLYESTER</t>
        </is>
      </c>
      <c r="D249" s="10" t="inlineStr">
        <is>
          <t>330-HSY</t>
        </is>
      </c>
      <c r="E249" s="10" t="inlineStr">
        <is>
          <t>HSY-29</t>
        </is>
      </c>
      <c r="F249" s="10" t="inlineStr">
        <is>
          <t>CREAM</t>
        </is>
      </c>
      <c r="G249" s="5" t="n">
        <v>0</v>
      </c>
      <c r="H249" s="11">
        <f>D249&amp;E249</f>
        <v/>
      </c>
      <c r="I249" s="11">
        <f>A249</f>
        <v/>
      </c>
    </row>
    <row r="250" hidden="1" ht="14.4" customHeight="1" s="87">
      <c r="A250" s="9">
        <f t="array" ref="A250">INDEX('YARN CODES'!$A$2:$A$1000,MATCH(D250&amp;E250,'YARN CODES'!$C$2:$C$1000&amp;'YARN CODES'!$D$2:$D$1000,0))</f>
        <v/>
      </c>
      <c r="B250" s="10" t="inlineStr">
        <is>
          <t>WEFT STOCK</t>
        </is>
      </c>
      <c r="C250" s="10" t="inlineStr">
        <is>
          <t>POLYESTER</t>
        </is>
      </c>
      <c r="D250" s="10" t="inlineStr">
        <is>
          <t>330-HSY</t>
        </is>
      </c>
      <c r="E250" s="10" t="inlineStr">
        <is>
          <t>GOLD-SPOT</t>
        </is>
      </c>
      <c r="F250" s="10" t="inlineStr">
        <is>
          <t>GOLD-SPOT</t>
        </is>
      </c>
      <c r="G250" s="5" t="n">
        <v>0</v>
      </c>
      <c r="H250" s="11">
        <f>D250&amp;E250</f>
        <v/>
      </c>
      <c r="I250" s="11">
        <f>A250</f>
        <v/>
      </c>
    </row>
    <row r="251" hidden="1" ht="14.4" customHeight="1" s="87">
      <c r="A251" s="9">
        <f t="array" ref="A251">INDEX('YARN CODES'!$A$2:$A$1000,MATCH(D251&amp;E251,'YARN CODES'!$C$2:$C$1000&amp;'YARN CODES'!$D$2:$D$1000,0))</f>
        <v/>
      </c>
      <c r="B251" s="10" t="inlineStr">
        <is>
          <t>WEFT STOCK</t>
        </is>
      </c>
      <c r="C251" s="10" t="inlineStr">
        <is>
          <t>POLYESTER</t>
        </is>
      </c>
      <c r="D251" s="10" t="inlineStr">
        <is>
          <t>300 Catonic</t>
        </is>
      </c>
      <c r="E251" s="10" t="inlineStr">
        <is>
          <t>KORA</t>
        </is>
      </c>
      <c r="F251" s="10" t="inlineStr">
        <is>
          <t>KORA</t>
        </is>
      </c>
      <c r="G251" s="5" t="n">
        <v>234.34</v>
      </c>
      <c r="H251" s="11">
        <f>D251&amp;E251</f>
        <v/>
      </c>
      <c r="I251" s="11">
        <f>A251</f>
        <v/>
      </c>
    </row>
    <row r="252" hidden="1" ht="14.4" customHeight="1" s="87">
      <c r="A252" s="9">
        <f t="array" ref="A252">INDEX('YARN CODES'!$A$2:$A$1000,MATCH(D252&amp;E252,'YARN CODES'!$C$2:$C$1000&amp;'YARN CODES'!$D$2:$D$1000,0))</f>
        <v/>
      </c>
      <c r="B252" s="10" t="inlineStr">
        <is>
          <t>WEFT STOCK</t>
        </is>
      </c>
      <c r="C252" s="10" t="inlineStr">
        <is>
          <t>POLYESTER</t>
        </is>
      </c>
      <c r="D252" s="10" t="inlineStr">
        <is>
          <t>300-BMT</t>
        </is>
      </c>
      <c r="E252" s="5" t="n">
        <v>2713</v>
      </c>
      <c r="F252" s="10" t="inlineStr">
        <is>
          <t>GREY NUT</t>
        </is>
      </c>
      <c r="G252" s="5" t="n">
        <v>0</v>
      </c>
      <c r="H252" s="11">
        <f>D252&amp;E252</f>
        <v/>
      </c>
      <c r="I252" s="11">
        <f>A252</f>
        <v/>
      </c>
    </row>
    <row r="253" hidden="1" ht="14.4" customHeight="1" s="87">
      <c r="A253" s="9">
        <f t="array" ref="A253">INDEX('YARN CODES'!$A$2:$A$1000,MATCH(D253&amp;E253,'YARN CODES'!$C$2:$C$1000&amp;'YARN CODES'!$D$2:$D$1000,0))</f>
        <v/>
      </c>
      <c r="B253" s="10" t="inlineStr">
        <is>
          <t>WEFT STOCK</t>
        </is>
      </c>
      <c r="C253" s="10" t="inlineStr">
        <is>
          <t>POLYESTER</t>
        </is>
      </c>
      <c r="D253" s="10" t="inlineStr">
        <is>
          <t>300-BMT</t>
        </is>
      </c>
      <c r="E253" s="5" t="n">
        <v>2717</v>
      </c>
      <c r="F253" s="10" t="inlineStr">
        <is>
          <t>GREEN</t>
        </is>
      </c>
      <c r="G253" s="5" t="n">
        <v>0</v>
      </c>
      <c r="H253" s="11">
        <f>D253&amp;E253</f>
        <v/>
      </c>
      <c r="I253" s="11">
        <f>A253</f>
        <v/>
      </c>
    </row>
    <row r="254" hidden="1" ht="14.4" customHeight="1" s="87">
      <c r="A254" s="9">
        <f t="array" ref="A254">INDEX('YARN CODES'!$A$2:$A$1000,MATCH(D254&amp;E254,'YARN CODES'!$C$2:$C$1000&amp;'YARN CODES'!$D$2:$D$1000,0))</f>
        <v/>
      </c>
      <c r="B254" s="10" t="inlineStr">
        <is>
          <t>WEFT STOCK</t>
        </is>
      </c>
      <c r="C254" s="10" t="inlineStr">
        <is>
          <t>POLYESTER</t>
        </is>
      </c>
      <c r="D254" s="10" t="inlineStr">
        <is>
          <t>300-BMT</t>
        </is>
      </c>
      <c r="E254" s="5" t="n">
        <v>2675</v>
      </c>
      <c r="F254" s="10" t="inlineStr">
        <is>
          <t>KHAKI</t>
        </is>
      </c>
      <c r="G254" s="5" t="n">
        <v>101</v>
      </c>
      <c r="H254" s="11">
        <f>D254&amp;E254</f>
        <v/>
      </c>
      <c r="I254" s="11">
        <f>A254</f>
        <v/>
      </c>
    </row>
    <row r="255" hidden="1" ht="14.4" customHeight="1" s="87">
      <c r="A255" s="9">
        <f t="array" ref="A255">INDEX('YARN CODES'!$A$2:$A$1000,MATCH(D255&amp;E255,'YARN CODES'!$C$2:$C$1000&amp;'YARN CODES'!$D$2:$D$1000,0))</f>
        <v/>
      </c>
      <c r="B255" s="10" t="inlineStr">
        <is>
          <t>WEFT STOCK</t>
        </is>
      </c>
      <c r="C255" s="10" t="inlineStr">
        <is>
          <t>POLYESTER</t>
        </is>
      </c>
      <c r="D255" s="10" t="inlineStr">
        <is>
          <t>300-BMT</t>
        </is>
      </c>
      <c r="E255" s="5" t="n">
        <v>2676</v>
      </c>
      <c r="F255" s="10" t="inlineStr">
        <is>
          <t>RED</t>
        </is>
      </c>
      <c r="G255" s="5" t="n">
        <v>0</v>
      </c>
      <c r="H255" s="11">
        <f>D255&amp;E255</f>
        <v/>
      </c>
      <c r="I255" s="11">
        <f>A255</f>
        <v/>
      </c>
    </row>
    <row r="256" hidden="1" ht="14.4" customHeight="1" s="87">
      <c r="A256" s="9">
        <f t="array" ref="A256">INDEX('YARN CODES'!$A$2:$A$1000,MATCH(D256&amp;E256,'YARN CODES'!$C$2:$C$1000&amp;'YARN CODES'!$D$2:$D$1000,0))</f>
        <v/>
      </c>
      <c r="B256" s="10" t="inlineStr">
        <is>
          <t>WEFT STOCK</t>
        </is>
      </c>
      <c r="C256" s="10" t="inlineStr">
        <is>
          <t>POLYESTER</t>
        </is>
      </c>
      <c r="D256" s="10" t="inlineStr">
        <is>
          <t>300-BMT</t>
        </is>
      </c>
      <c r="E256" s="5" t="n">
        <v>2677</v>
      </c>
      <c r="F256" s="10" t="inlineStr">
        <is>
          <t>[Person_44]</t>
        </is>
      </c>
      <c r="G256" s="5" t="n">
        <v>0</v>
      </c>
      <c r="H256" s="11">
        <f>D256&amp;E256</f>
        <v/>
      </c>
      <c r="I256" s="11">
        <f>A256</f>
        <v/>
      </c>
    </row>
    <row r="257" hidden="1" ht="14.4" customHeight="1" s="87">
      <c r="A257" s="9">
        <f t="array" ref="A257">INDEX('YARN CODES'!$A$2:$A$1000,MATCH(D257&amp;E257,'YARN CODES'!$C$2:$C$1000&amp;'YARN CODES'!$D$2:$D$1000,0))</f>
        <v/>
      </c>
      <c r="B257" s="10" t="inlineStr">
        <is>
          <t>WEFT STOCK</t>
        </is>
      </c>
      <c r="C257" s="10" t="inlineStr">
        <is>
          <t>POLYESTER</t>
        </is>
      </c>
      <c r="D257" s="10" t="inlineStr">
        <is>
          <t>300-BMT</t>
        </is>
      </c>
      <c r="E257" s="5" t="n">
        <v>2684</v>
      </c>
      <c r="F257" s="10" t="inlineStr">
        <is>
          <t>COFFEE</t>
        </is>
      </c>
      <c r="G257" s="5" t="n">
        <v>0</v>
      </c>
      <c r="H257" s="11">
        <f>D257&amp;E257</f>
        <v/>
      </c>
      <c r="I257" s="11">
        <f>A257</f>
        <v/>
      </c>
    </row>
    <row r="258" hidden="1" ht="14.4" customHeight="1" s="87">
      <c r="A258" s="9">
        <f t="array" ref="A258">INDEX('YARN CODES'!$A$2:$A$1000,MATCH(D258&amp;E258,'YARN CODES'!$C$2:$C$1000&amp;'YARN CODES'!$D$2:$D$1000,0))</f>
        <v/>
      </c>
      <c r="B258" s="10" t="inlineStr">
        <is>
          <t>WEFT STOCK</t>
        </is>
      </c>
      <c r="C258" s="10" t="inlineStr">
        <is>
          <t>POLYESTER</t>
        </is>
      </c>
      <c r="D258" s="10" t="inlineStr">
        <is>
          <t>300-BMT</t>
        </is>
      </c>
      <c r="E258" s="5" t="n">
        <v>2681</v>
      </c>
      <c r="F258" s="10" t="inlineStr">
        <is>
          <t>LT GREY</t>
        </is>
      </c>
      <c r="G258" s="5" t="n">
        <v>0</v>
      </c>
      <c r="H258" s="11">
        <f>D258&amp;E258</f>
        <v/>
      </c>
      <c r="I258" s="11">
        <f>A258</f>
        <v/>
      </c>
    </row>
    <row r="259" hidden="1" ht="14.4" customHeight="1" s="87">
      <c r="A259" s="9">
        <f t="array" ref="A259">INDEX('YARN CODES'!$A$2:$A$1000,MATCH(D259&amp;E259,'YARN CODES'!$C$2:$C$1000&amp;'YARN CODES'!$D$2:$D$1000,0))</f>
        <v/>
      </c>
      <c r="B259" s="10" t="inlineStr">
        <is>
          <t>WEFT STOCK</t>
        </is>
      </c>
      <c r="C259" s="10" t="inlineStr">
        <is>
          <t>POLYESTER</t>
        </is>
      </c>
      <c r="D259" s="10" t="inlineStr">
        <is>
          <t>300-BMT</t>
        </is>
      </c>
      <c r="E259" s="5" t="n">
        <v>2678</v>
      </c>
      <c r="F259" s="10" t="inlineStr">
        <is>
          <t>GREY</t>
        </is>
      </c>
      <c r="G259" s="5" t="n">
        <v>0</v>
      </c>
      <c r="H259" s="11">
        <f>D259&amp;E259</f>
        <v/>
      </c>
      <c r="I259" s="11">
        <f>A259</f>
        <v/>
      </c>
    </row>
    <row r="260" hidden="1" ht="14.4" customHeight="1" s="87">
      <c r="A260" s="9">
        <f t="array" ref="A260">INDEX('YARN CODES'!$A$2:$A$1000,MATCH(D260&amp;E260,'YARN CODES'!$C$2:$C$1000&amp;'YARN CODES'!$D$2:$D$1000,0))</f>
        <v/>
      </c>
      <c r="B260" s="10" t="inlineStr">
        <is>
          <t>WEFT STOCK</t>
        </is>
      </c>
      <c r="C260" s="10" t="inlineStr">
        <is>
          <t>POLYESTER</t>
        </is>
      </c>
      <c r="D260" s="10" t="inlineStr">
        <is>
          <t>300-BMT</t>
        </is>
      </c>
      <c r="E260" s="5" t="n">
        <v>2679</v>
      </c>
      <c r="F260" s="10" t="inlineStr">
        <is>
          <t>ORANGE</t>
        </is>
      </c>
      <c r="G260" s="5" t="n">
        <v>0</v>
      </c>
      <c r="H260" s="11">
        <f>D260&amp;E260</f>
        <v/>
      </c>
      <c r="I260" s="11">
        <f>A260</f>
        <v/>
      </c>
    </row>
    <row r="261" hidden="1" ht="14.4" customHeight="1" s="87">
      <c r="A261" s="9">
        <f t="array" ref="A261">INDEX('YARN CODES'!$A$2:$A$1000,MATCH(D261&amp;E261,'YARN CODES'!$C$2:$C$1000&amp;'YARN CODES'!$D$2:$D$1000,0))</f>
        <v/>
      </c>
      <c r="B261" s="10" t="inlineStr">
        <is>
          <t>WEFT STOCK</t>
        </is>
      </c>
      <c r="C261" s="10" t="inlineStr">
        <is>
          <t>POLYESTER</t>
        </is>
      </c>
      <c r="D261" s="10" t="inlineStr">
        <is>
          <t>300-BMT</t>
        </is>
      </c>
      <c r="E261" s="5" t="n">
        <v>2680</v>
      </c>
      <c r="F261" s="10" t="inlineStr">
        <is>
          <t>PISTA</t>
        </is>
      </c>
      <c r="G261" s="5" t="n">
        <v>0</v>
      </c>
      <c r="H261" s="11">
        <f>D261&amp;E261</f>
        <v/>
      </c>
      <c r="I261" s="11">
        <f>A261</f>
        <v/>
      </c>
    </row>
    <row r="262" hidden="1" ht="14.4" customHeight="1" s="87">
      <c r="A262" s="9">
        <f t="array" ref="A262">INDEX('YARN CODES'!$A$2:$A$1000,MATCH(D262&amp;E262,'YARN CODES'!$C$2:$C$1000&amp;'YARN CODES'!$D$2:$D$1000,0))</f>
        <v/>
      </c>
      <c r="B262" s="10" t="inlineStr">
        <is>
          <t>WEFT STOCK</t>
        </is>
      </c>
      <c r="C262" s="10" t="inlineStr">
        <is>
          <t>POLYESTER</t>
        </is>
      </c>
      <c r="D262" s="10" t="inlineStr">
        <is>
          <t>300-BMT</t>
        </is>
      </c>
      <c r="E262" s="5" t="n">
        <v>2682</v>
      </c>
      <c r="F262" s="10" t="inlineStr">
        <is>
          <t>WINE</t>
        </is>
      </c>
      <c r="G262" s="5" t="n">
        <v>0</v>
      </c>
      <c r="H262" s="11">
        <f>D262&amp;E262</f>
        <v/>
      </c>
      <c r="I262" s="11">
        <f>A262</f>
        <v/>
      </c>
    </row>
    <row r="263" hidden="1" ht="14.4" customHeight="1" s="87">
      <c r="A263" s="9">
        <f t="array" ref="A263">INDEX('YARN CODES'!$A$2:$A$1000,MATCH(D263&amp;E263,'YARN CODES'!$C$2:$C$1000&amp;'YARN CODES'!$D$2:$D$1000,0))</f>
        <v/>
      </c>
      <c r="B263" s="10" t="inlineStr">
        <is>
          <t>WEFT STOCK</t>
        </is>
      </c>
      <c r="C263" s="10" t="inlineStr">
        <is>
          <t>POLYESTER</t>
        </is>
      </c>
      <c r="D263" s="10" t="inlineStr">
        <is>
          <t>300-BMT</t>
        </is>
      </c>
      <c r="E263" s="5" t="n">
        <v>2683</v>
      </c>
      <c r="F263" s="10" t="inlineStr">
        <is>
          <t>BEIGE</t>
        </is>
      </c>
      <c r="G263" s="5" t="n">
        <v>0</v>
      </c>
      <c r="H263" s="11">
        <f>D263&amp;E263</f>
        <v/>
      </c>
      <c r="I263" s="11">
        <f>A263</f>
        <v/>
      </c>
    </row>
    <row r="264" hidden="1" ht="14.4" customHeight="1" s="87">
      <c r="A264" s="9">
        <f t="array" ref="A264">INDEX('YARN CODES'!$A$2:$A$1000,MATCH(D264&amp;E264,'YARN CODES'!$C$2:$C$1000&amp;'YARN CODES'!$D$2:$D$1000,0))</f>
        <v/>
      </c>
      <c r="B264" s="10" t="inlineStr">
        <is>
          <t>WEFT STOCK</t>
        </is>
      </c>
      <c r="C264" s="10" t="inlineStr">
        <is>
          <t>POLYESTER</t>
        </is>
      </c>
      <c r="D264" s="10" t="inlineStr">
        <is>
          <t>300-BMT</t>
        </is>
      </c>
      <c r="E264" s="5" t="n">
        <v>45183</v>
      </c>
      <c r="F264" s="10" t="inlineStr">
        <is>
          <t>LT [Person_40]</t>
        </is>
      </c>
      <c r="G264" s="5" t="n">
        <v>0</v>
      </c>
      <c r="H264" s="11">
        <f>D264&amp;E264</f>
        <v/>
      </c>
      <c r="I264" s="11">
        <f>A264</f>
        <v/>
      </c>
    </row>
    <row r="265" hidden="1" ht="14.4" customHeight="1" s="87">
      <c r="A265" s="9">
        <f t="array" ref="A265">INDEX('YARN CODES'!$A$2:$A$1000,MATCH(D265&amp;E265,'YARN CODES'!$C$2:$C$1000&amp;'YARN CODES'!$D$2:$D$1000,0))</f>
        <v/>
      </c>
      <c r="B265" s="10" t="inlineStr">
        <is>
          <t>WEFT STOCK</t>
        </is>
      </c>
      <c r="C265" s="10" t="inlineStr">
        <is>
          <t>POLYESTER</t>
        </is>
      </c>
      <c r="D265" s="10" t="inlineStr">
        <is>
          <t>300-BMT</t>
        </is>
      </c>
      <c r="E265" s="10" t="inlineStr">
        <is>
          <t>MIX YARN</t>
        </is>
      </c>
      <c r="F265" s="10" t="inlineStr">
        <is>
          <t>MIX YARN</t>
        </is>
      </c>
      <c r="G265" s="5" t="n">
        <v>0</v>
      </c>
      <c r="H265" s="11">
        <f>D265&amp;E265</f>
        <v/>
      </c>
      <c r="I265" s="11">
        <f>A265</f>
        <v/>
      </c>
    </row>
    <row r="266" hidden="1" ht="14.4" customHeight="1" s="87">
      <c r="A266" s="9">
        <f t="array" ref="A266">INDEX('YARN CODES'!$A$2:$A$1000,MATCH(D266&amp;E266,'YARN CODES'!$C$2:$C$1000&amp;'YARN CODES'!$D$2:$D$1000,0))</f>
        <v/>
      </c>
      <c r="B266" s="10" t="inlineStr">
        <is>
          <t>WEFT STOCK</t>
        </is>
      </c>
      <c r="C266" s="10" t="inlineStr">
        <is>
          <t>POLYESTER</t>
        </is>
      </c>
      <c r="D266" s="10" t="inlineStr">
        <is>
          <t>300-D-KHADI SILK</t>
        </is>
      </c>
      <c r="E266" s="5" t="n">
        <v>75025</v>
      </c>
      <c r="F266" s="10" t="inlineStr">
        <is>
          <t>RED</t>
        </is>
      </c>
      <c r="G266" s="5" t="n">
        <v>0</v>
      </c>
      <c r="H266" s="11">
        <f>D266&amp;E266</f>
        <v/>
      </c>
      <c r="I266" s="11">
        <f>A266</f>
        <v/>
      </c>
    </row>
    <row r="267" hidden="1" ht="14.4" customHeight="1" s="87">
      <c r="A267" s="9">
        <f t="array" ref="A267">INDEX('YARN CODES'!$A$2:$A$1000,MATCH(D267&amp;E267,'YARN CODES'!$C$2:$C$1000&amp;'YARN CODES'!$D$2:$D$1000,0))</f>
        <v/>
      </c>
      <c r="B267" s="10" t="inlineStr">
        <is>
          <t>WEFT STOCK</t>
        </is>
      </c>
      <c r="C267" s="10" t="inlineStr">
        <is>
          <t>POLYESTER</t>
        </is>
      </c>
      <c r="D267" s="10" t="inlineStr">
        <is>
          <t>300-D-KHADI SILK</t>
        </is>
      </c>
      <c r="E267" s="5" t="n">
        <v>75029</v>
      </c>
      <c r="F267" s="10" t="inlineStr">
        <is>
          <t>BLUE</t>
        </is>
      </c>
      <c r="G267" s="5" t="n">
        <v>0</v>
      </c>
      <c r="H267" s="11">
        <f>D267&amp;E267</f>
        <v/>
      </c>
      <c r="I267" s="11">
        <f>A267</f>
        <v/>
      </c>
    </row>
    <row r="268" hidden="1" ht="14.4" customHeight="1" s="87">
      <c r="A268" s="9">
        <f t="array" ref="A268">INDEX('YARN CODES'!$A$2:$A$1000,MATCH(D268&amp;E268,'YARN CODES'!$C$2:$C$1000&amp;'YARN CODES'!$D$2:$D$1000,0))</f>
        <v/>
      </c>
      <c r="B268" s="10" t="inlineStr">
        <is>
          <t>WEFT STOCK</t>
        </is>
      </c>
      <c r="C268" s="10" t="inlineStr">
        <is>
          <t>POLYESTER</t>
        </is>
      </c>
      <c r="D268" s="10" t="inlineStr">
        <is>
          <t>300-D-0</t>
        </is>
      </c>
      <c r="E268" s="10" t="inlineStr">
        <is>
          <t>BLUE</t>
        </is>
      </c>
      <c r="F268" s="10" t="inlineStr">
        <is>
          <t>BLUE</t>
        </is>
      </c>
      <c r="G268" s="5" t="n">
        <v>0</v>
      </c>
      <c r="H268" s="11">
        <f>D268&amp;E268</f>
        <v/>
      </c>
      <c r="I268" s="11">
        <f>A268</f>
        <v/>
      </c>
    </row>
    <row r="269" hidden="1" ht="14.4" customHeight="1" s="87">
      <c r="A269" s="9">
        <f t="array" ref="A269">INDEX('YARN CODES'!$A$2:$A$1000,MATCH(D269&amp;E269,'YARN CODES'!$C$2:$C$1000&amp;'YARN CODES'!$D$2:$D$1000,0))</f>
        <v/>
      </c>
      <c r="B269" s="10" t="inlineStr">
        <is>
          <t>WEFT STOCK</t>
        </is>
      </c>
      <c r="C269" s="10" t="inlineStr">
        <is>
          <t>POLYESTER</t>
        </is>
      </c>
      <c r="D269" s="10" t="inlineStr">
        <is>
          <t>300-D-0</t>
        </is>
      </c>
      <c r="E269" s="10" t="inlineStr">
        <is>
          <t>COPPER</t>
        </is>
      </c>
      <c r="F269" s="10" t="inlineStr">
        <is>
          <t>COPPER</t>
        </is>
      </c>
      <c r="G269" s="5" t="n">
        <v>0</v>
      </c>
      <c r="H269" s="11">
        <f>D269&amp;E269</f>
        <v/>
      </c>
      <c r="I269" s="11">
        <f>A269</f>
        <v/>
      </c>
    </row>
    <row r="270" hidden="1" ht="14.4" customHeight="1" s="87">
      <c r="A270" s="9">
        <f t="array" ref="A270">INDEX('YARN CODES'!$A$2:$A$1000,MATCH(D270&amp;E270,'YARN CODES'!$C$2:$C$1000&amp;'YARN CODES'!$D$2:$D$1000,0))</f>
        <v/>
      </c>
      <c r="B270" s="10" t="inlineStr">
        <is>
          <t>WEFT STOCK</t>
        </is>
      </c>
      <c r="C270" s="10" t="inlineStr">
        <is>
          <t>POLYESTER</t>
        </is>
      </c>
      <c r="D270" s="10" t="inlineStr">
        <is>
          <t>300-D-0</t>
        </is>
      </c>
      <c r="E270" s="10" t="inlineStr">
        <is>
          <t>RED</t>
        </is>
      </c>
      <c r="F270" s="10" t="inlineStr">
        <is>
          <t>RED</t>
        </is>
      </c>
      <c r="G270" s="5" t="n">
        <v>0</v>
      </c>
      <c r="H270" s="11">
        <f>D270&amp;E270</f>
        <v/>
      </c>
      <c r="I270" s="11">
        <f>A270</f>
        <v/>
      </c>
    </row>
    <row r="271" hidden="1" ht="14.4" customHeight="1" s="87">
      <c r="A271" s="9">
        <f t="array" ref="A271">INDEX('YARN CODES'!$A$2:$A$1000,MATCH(D271&amp;E271,'YARN CODES'!$C$2:$C$1000&amp;'YARN CODES'!$D$2:$D$1000,0))</f>
        <v/>
      </c>
      <c r="B271" s="10" t="inlineStr">
        <is>
          <t>WEFT STOCK</t>
        </is>
      </c>
      <c r="C271" s="10" t="inlineStr">
        <is>
          <t>POLYESTER</t>
        </is>
      </c>
      <c r="D271" s="10" t="inlineStr">
        <is>
          <t>300-D-0</t>
        </is>
      </c>
      <c r="E271" s="10" t="inlineStr">
        <is>
          <t>KORA</t>
        </is>
      </c>
      <c r="F271" s="10" t="inlineStr">
        <is>
          <t>KORA</t>
        </is>
      </c>
      <c r="G271" s="5" t="n">
        <v>0</v>
      </c>
      <c r="H271" s="11">
        <f>D271&amp;E271</f>
        <v/>
      </c>
      <c r="I271" s="11">
        <f>A271</f>
        <v/>
      </c>
    </row>
    <row r="272" hidden="1" ht="14.4" customHeight="1" s="87">
      <c r="A272" s="9">
        <f t="array" ref="A272">INDEX('YARN CODES'!$A$2:$A$1000,MATCH(D272&amp;E272,'YARN CODES'!$C$2:$C$1000&amp;'YARN CODES'!$D$2:$D$1000,0))</f>
        <v/>
      </c>
      <c r="B272" s="10" t="inlineStr">
        <is>
          <t>WEFT STOCK</t>
        </is>
      </c>
      <c r="C272" s="10" t="inlineStr">
        <is>
          <t>POLYESTER</t>
        </is>
      </c>
      <c r="D272" s="10" t="inlineStr">
        <is>
          <t>300-D-0</t>
        </is>
      </c>
      <c r="E272" s="10" t="inlineStr">
        <is>
          <t>RC-253</t>
        </is>
      </c>
      <c r="F272" s="10" t="inlineStr">
        <is>
          <t>PINK</t>
        </is>
      </c>
      <c r="G272" s="5" t="n">
        <v>0</v>
      </c>
      <c r="H272" s="11">
        <f>D272&amp;E272</f>
        <v/>
      </c>
      <c r="I272" s="11">
        <f>A272</f>
        <v/>
      </c>
    </row>
    <row r="273" hidden="1" ht="14.4" customHeight="1" s="87">
      <c r="A273" s="9">
        <f t="array" ref="A273">INDEX('YARN CODES'!$A$2:$A$1000,MATCH(D273&amp;E273,'YARN CODES'!$C$2:$C$1000&amp;'YARN CODES'!$D$2:$D$1000,0))</f>
        <v/>
      </c>
      <c r="B273" s="10" t="inlineStr">
        <is>
          <t>WEFT STOCK</t>
        </is>
      </c>
      <c r="C273" s="10" t="inlineStr">
        <is>
          <t>POLYESTER</t>
        </is>
      </c>
      <c r="D273" s="10" t="inlineStr">
        <is>
          <t>300-D-0</t>
        </is>
      </c>
      <c r="E273" s="5" t="n">
        <v>1195</v>
      </c>
      <c r="F273" s="10" t="inlineStr">
        <is>
          <t>BLUE</t>
        </is>
      </c>
      <c r="G273" s="5" t="n">
        <v>0</v>
      </c>
      <c r="H273" s="11">
        <f>D273&amp;E273</f>
        <v/>
      </c>
      <c r="I273" s="11">
        <f>A273</f>
        <v/>
      </c>
    </row>
    <row r="274" hidden="1" ht="14.4" customHeight="1" s="87">
      <c r="A274" s="9">
        <f t="array" ref="A274">INDEX('YARN CODES'!$A$2:$A$1000,MATCH(D274&amp;E274,'YARN CODES'!$C$2:$C$1000&amp;'YARN CODES'!$D$2:$D$1000,0))</f>
        <v/>
      </c>
      <c r="B274" s="10" t="inlineStr">
        <is>
          <t>WEFT STOCK</t>
        </is>
      </c>
      <c r="C274" s="10" t="inlineStr">
        <is>
          <t>POLYESTER</t>
        </is>
      </c>
      <c r="D274" s="10" t="inlineStr">
        <is>
          <t>300-D-0</t>
        </is>
      </c>
      <c r="E274" s="5" t="n">
        <v>29</v>
      </c>
      <c r="F274" s="10" t="inlineStr">
        <is>
          <t>ORANGE</t>
        </is>
      </c>
      <c r="G274" s="5" t="n">
        <v>0</v>
      </c>
      <c r="H274" s="11">
        <f>D274&amp;E274</f>
        <v/>
      </c>
      <c r="I274" s="11">
        <f>A274</f>
        <v/>
      </c>
    </row>
    <row r="275" hidden="1" ht="14.4" customHeight="1" s="87">
      <c r="A275" s="9">
        <f t="array" ref="A275">INDEX('YARN CODES'!$A$2:$A$1000,MATCH(D275&amp;E275,'YARN CODES'!$C$2:$C$1000&amp;'YARN CODES'!$D$2:$D$1000,0))</f>
        <v/>
      </c>
      <c r="B275" s="10" t="inlineStr">
        <is>
          <t>WEFT STOCK</t>
        </is>
      </c>
      <c r="C275" s="10" t="inlineStr">
        <is>
          <t>POLYESTER</t>
        </is>
      </c>
      <c r="D275" s="10" t="inlineStr">
        <is>
          <t>300-D-0</t>
        </is>
      </c>
      <c r="E275" s="10" t="inlineStr">
        <is>
          <t>RC-708</t>
        </is>
      </c>
      <c r="F275" s="5" t="n">
        <v>0</v>
      </c>
      <c r="G275" s="5" t="n">
        <v>0</v>
      </c>
      <c r="H275" s="11">
        <f>D275&amp;E275</f>
        <v/>
      </c>
      <c r="I275" s="11">
        <f>A275</f>
        <v/>
      </c>
    </row>
    <row r="276" hidden="1" ht="14.4" customHeight="1" s="87">
      <c r="A276" s="9">
        <f t="array" ref="A276">INDEX('YARN CODES'!$A$2:$A$1000,MATCH(D276&amp;E276,'YARN CODES'!$C$2:$C$1000&amp;'YARN CODES'!$D$2:$D$1000,0))</f>
        <v/>
      </c>
      <c r="B276" s="10" t="inlineStr">
        <is>
          <t>WEFT STOCK</t>
        </is>
      </c>
      <c r="C276" s="10" t="inlineStr">
        <is>
          <t>POLYESTER</t>
        </is>
      </c>
      <c r="D276" s="10" t="inlineStr">
        <is>
          <t>300-D-0</t>
        </is>
      </c>
      <c r="E276" s="5" t="n">
        <v>1010</v>
      </c>
      <c r="F276" s="10" t="inlineStr">
        <is>
          <t>C. GREEN</t>
        </is>
      </c>
      <c r="G276" s="5" t="n">
        <v>0</v>
      </c>
      <c r="H276" s="11">
        <f>D276&amp;E276</f>
        <v/>
      </c>
      <c r="I276" s="11">
        <f>A276</f>
        <v/>
      </c>
    </row>
    <row r="277" hidden="1" ht="14.4" customHeight="1" s="87">
      <c r="A277" s="9">
        <f t="array" ref="A277">INDEX('YARN CODES'!$A$2:$A$1000,MATCH(D277&amp;E277,'YARN CODES'!$C$2:$C$1000&amp;'YARN CODES'!$D$2:$D$1000,0))</f>
        <v/>
      </c>
      <c r="B277" s="10" t="inlineStr">
        <is>
          <t>WEFT STOCK</t>
        </is>
      </c>
      <c r="C277" s="10" t="inlineStr">
        <is>
          <t>POLYESTER</t>
        </is>
      </c>
      <c r="D277" s="10" t="inlineStr">
        <is>
          <t>300-D-0</t>
        </is>
      </c>
      <c r="E277" s="10" t="inlineStr">
        <is>
          <t>SILPA-SILK</t>
        </is>
      </c>
      <c r="F277" s="5" t="n">
        <v>0</v>
      </c>
      <c r="G277" s="5" t="n">
        <v>0</v>
      </c>
      <c r="H277" s="11">
        <f>D277&amp;E277</f>
        <v/>
      </c>
      <c r="I277" s="11">
        <f>A277</f>
        <v/>
      </c>
    </row>
    <row r="278" hidden="1" ht="14.4" customHeight="1" s="87">
      <c r="A278" s="9">
        <f t="array" ref="A278">INDEX('YARN CODES'!$A$2:$A$1000,MATCH(D278&amp;E278,'YARN CODES'!$C$2:$C$1000&amp;'YARN CODES'!$D$2:$D$1000,0))</f>
        <v/>
      </c>
      <c r="B278" s="10" t="inlineStr">
        <is>
          <t>WEFT STOCK</t>
        </is>
      </c>
      <c r="C278" s="10" t="inlineStr">
        <is>
          <t>POLYESTER</t>
        </is>
      </c>
      <c r="D278" s="10" t="inlineStr">
        <is>
          <t>300-D-0</t>
        </is>
      </c>
      <c r="E278" s="5" t="n">
        <v>3051</v>
      </c>
      <c r="F278" s="10" t="inlineStr">
        <is>
          <t>BEIGE</t>
        </is>
      </c>
      <c r="G278" s="5" t="n">
        <v>164.425</v>
      </c>
      <c r="H278" s="11">
        <f>D278&amp;E278</f>
        <v/>
      </c>
      <c r="I278" s="11">
        <f>A278</f>
        <v/>
      </c>
    </row>
    <row r="279" hidden="1" ht="14.4" customHeight="1" s="87">
      <c r="A279" s="9">
        <f t="array" ref="A279">INDEX('YARN CODES'!$A$2:$A$1000,MATCH(D279&amp;E279,'YARN CODES'!$C$2:$C$1000&amp;'YARN CODES'!$D$2:$D$1000,0))</f>
        <v/>
      </c>
      <c r="B279" s="10" t="inlineStr">
        <is>
          <t>WEFT STOCK</t>
        </is>
      </c>
      <c r="C279" s="10" t="inlineStr">
        <is>
          <t>POLYESTER</t>
        </is>
      </c>
      <c r="D279" s="10" t="inlineStr">
        <is>
          <t>300-D-LICHI</t>
        </is>
      </c>
      <c r="E279" s="5" t="n">
        <v>55158</v>
      </c>
      <c r="F279" s="10" t="inlineStr">
        <is>
          <t>BEIGE</t>
        </is>
      </c>
      <c r="G279" s="5" t="n">
        <v>44.3</v>
      </c>
      <c r="H279" s="11">
        <f>D279&amp;E279</f>
        <v/>
      </c>
      <c r="I279" s="11">
        <f>A279</f>
        <v/>
      </c>
    </row>
    <row r="280" hidden="1" ht="14.4" customHeight="1" s="87">
      <c r="A280" s="9">
        <f t="array" ref="A280">INDEX('YARN CODES'!$A$2:$A$1000,MATCH(D280&amp;E280,'YARN CODES'!$C$2:$C$1000&amp;'YARN CODES'!$D$2:$D$1000,0))</f>
        <v/>
      </c>
      <c r="B280" s="10" t="inlineStr">
        <is>
          <t>WEFT STOCK</t>
        </is>
      </c>
      <c r="C280" s="10" t="inlineStr">
        <is>
          <t>POLYESTER</t>
        </is>
      </c>
      <c r="D280" s="10" t="inlineStr">
        <is>
          <t>300-D-LICHI</t>
        </is>
      </c>
      <c r="E280" s="5" t="n">
        <v>42340</v>
      </c>
      <c r="F280" s="10" t="inlineStr">
        <is>
          <t>CREAM</t>
        </is>
      </c>
      <c r="G280" s="5" t="n">
        <v>0</v>
      </c>
      <c r="H280" s="11">
        <f>D280&amp;E280</f>
        <v/>
      </c>
      <c r="I280" s="11">
        <f>A280</f>
        <v/>
      </c>
    </row>
    <row r="281" hidden="1" ht="14.4" customHeight="1" s="87">
      <c r="A281" s="9">
        <f t="array" ref="A281">INDEX('YARN CODES'!$A$2:$A$1000,MATCH(D281&amp;E281,'YARN CODES'!$C$2:$C$1000&amp;'YARN CODES'!$D$2:$D$1000,0))</f>
        <v/>
      </c>
      <c r="B281" s="10" t="inlineStr">
        <is>
          <t>WEFT STOCK</t>
        </is>
      </c>
      <c r="C281" s="10" t="inlineStr">
        <is>
          <t>POLYESTER</t>
        </is>
      </c>
      <c r="D281" s="10" t="inlineStr">
        <is>
          <t>300-D-LICHI</t>
        </is>
      </c>
      <c r="E281" s="5" t="n">
        <v>19028</v>
      </c>
      <c r="F281" s="10" t="inlineStr">
        <is>
          <t>MAROON</t>
        </is>
      </c>
      <c r="G281" s="5" t="n">
        <v>0</v>
      </c>
      <c r="H281" s="11">
        <f>D281&amp;E281</f>
        <v/>
      </c>
      <c r="I281" s="11">
        <f>A281</f>
        <v/>
      </c>
    </row>
    <row r="282" hidden="1" ht="14.4" customHeight="1" s="87">
      <c r="A282" s="9">
        <f t="array" ref="A282">INDEX('YARN CODES'!$A$2:$A$1000,MATCH(D282&amp;E282,'YARN CODES'!$C$2:$C$1000&amp;'YARN CODES'!$D$2:$D$1000,0))</f>
        <v/>
      </c>
      <c r="B282" s="10" t="inlineStr">
        <is>
          <t>WEFT STOCK</t>
        </is>
      </c>
      <c r="C282" s="10" t="inlineStr">
        <is>
          <t>POLYESTER</t>
        </is>
      </c>
      <c r="D282" s="10" t="inlineStr">
        <is>
          <t>300-D-LICHI</t>
        </is>
      </c>
      <c r="E282" s="5" t="n">
        <v>10119</v>
      </c>
      <c r="F282" s="10" t="inlineStr">
        <is>
          <t>LT CREAM</t>
        </is>
      </c>
      <c r="G282" s="5" t="n">
        <v>0</v>
      </c>
      <c r="H282" s="11">
        <f>D282&amp;E282</f>
        <v/>
      </c>
      <c r="I282" s="11">
        <f>A282</f>
        <v/>
      </c>
    </row>
    <row r="283" hidden="1" ht="14.4" customHeight="1" s="87">
      <c r="A283" s="9">
        <f t="array" ref="A283">INDEX('YARN CODES'!$A$2:$A$1000,MATCH(D283&amp;E283,'YARN CODES'!$C$2:$C$1000&amp;'YARN CODES'!$D$2:$D$1000,0))</f>
        <v/>
      </c>
      <c r="B283" s="10" t="inlineStr">
        <is>
          <t>WEFT STOCK</t>
        </is>
      </c>
      <c r="C283" s="10" t="inlineStr">
        <is>
          <t>POLYESTER</t>
        </is>
      </c>
      <c r="D283" s="10" t="inlineStr">
        <is>
          <t>300-D-LICHI</t>
        </is>
      </c>
      <c r="E283" s="5" t="n">
        <v>645</v>
      </c>
      <c r="F283" s="10" t="inlineStr">
        <is>
          <t>BLACK</t>
        </is>
      </c>
      <c r="G283" s="5" t="n">
        <v>0</v>
      </c>
      <c r="H283" s="11">
        <f>D283&amp;E283</f>
        <v/>
      </c>
      <c r="I283" s="11">
        <f>A283</f>
        <v/>
      </c>
    </row>
    <row r="284" hidden="1" ht="14.4" customHeight="1" s="87">
      <c r="A284" s="9">
        <f t="array" ref="A284">INDEX('YARN CODES'!$A$2:$A$1000,MATCH(D284&amp;E284,'YARN CODES'!$C$2:$C$1000&amp;'YARN CODES'!$D$2:$D$1000,0))</f>
        <v/>
      </c>
      <c r="B284" s="10" t="inlineStr">
        <is>
          <t>WEFT STOCK</t>
        </is>
      </c>
      <c r="C284" s="10" t="inlineStr">
        <is>
          <t>POLYESTER</t>
        </is>
      </c>
      <c r="D284" s="10" t="inlineStr">
        <is>
          <t>300-D-LICHI</t>
        </is>
      </c>
      <c r="E284" s="5" t="n">
        <v>42441</v>
      </c>
      <c r="F284" s="10" t="inlineStr">
        <is>
          <t>WINE</t>
        </is>
      </c>
      <c r="G284" s="5" t="n">
        <v>0</v>
      </c>
      <c r="H284" s="11">
        <f>D284&amp;E284</f>
        <v/>
      </c>
      <c r="I284" s="11">
        <f>A284</f>
        <v/>
      </c>
    </row>
    <row r="285" hidden="1" ht="14.4" customHeight="1" s="87">
      <c r="A285" s="9">
        <f t="array" ref="A285">INDEX('YARN CODES'!$A$2:$A$1000,MATCH(D285&amp;E285,'YARN CODES'!$C$2:$C$1000&amp;'YARN CODES'!$D$2:$D$1000,0))</f>
        <v/>
      </c>
      <c r="B285" s="10" t="inlineStr">
        <is>
          <t>WEFT STOCK</t>
        </is>
      </c>
      <c r="C285" s="10" t="inlineStr">
        <is>
          <t>POLYESTER</t>
        </is>
      </c>
      <c r="D285" s="10" t="inlineStr">
        <is>
          <t>300-D-LICHI</t>
        </is>
      </c>
      <c r="E285" s="5" t="n">
        <v>54145</v>
      </c>
      <c r="F285" s="10" t="inlineStr">
        <is>
          <t>GREY</t>
        </is>
      </c>
      <c r="G285" s="5" t="n">
        <v>0</v>
      </c>
      <c r="H285" s="11">
        <f>D285&amp;E285</f>
        <v/>
      </c>
      <c r="I285" s="11">
        <f>A285</f>
        <v/>
      </c>
    </row>
    <row r="286" hidden="1" ht="14.4" customHeight="1" s="87">
      <c r="A286" s="9">
        <f t="array" ref="A286">INDEX('YARN CODES'!$A$2:$A$1000,MATCH(D286&amp;E286,'YARN CODES'!$C$2:$C$1000&amp;'YARN CODES'!$D$2:$D$1000,0))</f>
        <v/>
      </c>
      <c r="B286" s="10" t="inlineStr">
        <is>
          <t>WEFT STOCK</t>
        </is>
      </c>
      <c r="C286" s="10" t="inlineStr">
        <is>
          <t>POLYESTER</t>
        </is>
      </c>
      <c r="D286" s="10" t="inlineStr">
        <is>
          <t>300-D-LICHI</t>
        </is>
      </c>
      <c r="E286" s="5" t="n">
        <v>42471</v>
      </c>
      <c r="F286" s="10" t="inlineStr">
        <is>
          <t>GOLD CAMEL</t>
        </is>
      </c>
      <c r="G286" s="5" t="n">
        <v>48</v>
      </c>
      <c r="H286" s="11">
        <f>D286&amp;E286</f>
        <v/>
      </c>
      <c r="I286" s="11">
        <f>A286</f>
        <v/>
      </c>
    </row>
    <row r="287" hidden="1" ht="14.4" customHeight="1" s="87">
      <c r="A287" s="9">
        <f t="array" ref="A287">INDEX('YARN CODES'!$A$2:$A$1000,MATCH(D287&amp;E287,'YARN CODES'!$C$2:$C$1000&amp;'YARN CODES'!$D$2:$D$1000,0))</f>
        <v/>
      </c>
      <c r="B287" s="10" t="inlineStr">
        <is>
          <t>WEFT STOCK</t>
        </is>
      </c>
      <c r="C287" s="10" t="inlineStr">
        <is>
          <t>POLYESTER</t>
        </is>
      </c>
      <c r="D287" s="10" t="inlineStr">
        <is>
          <t>300-D-LICHI</t>
        </is>
      </c>
      <c r="E287" s="5" t="n">
        <v>15061</v>
      </c>
      <c r="F287" s="10" t="inlineStr">
        <is>
          <t>COPPER</t>
        </is>
      </c>
      <c r="G287" s="5" t="n">
        <v>60.04</v>
      </c>
      <c r="H287" s="11">
        <f>D287&amp;E287</f>
        <v/>
      </c>
      <c r="I287" s="11">
        <f>A287</f>
        <v/>
      </c>
    </row>
    <row r="288" hidden="1" ht="14.4" customHeight="1" s="87">
      <c r="A288" s="9">
        <f t="array" ref="A288">INDEX('YARN CODES'!$A$2:$A$1000,MATCH(D288&amp;E288,'YARN CODES'!$C$2:$C$1000&amp;'YARN CODES'!$D$2:$D$1000,0))</f>
        <v/>
      </c>
      <c r="B288" s="10" t="inlineStr">
        <is>
          <t>WEFT STOCK</t>
        </is>
      </c>
      <c r="C288" s="10" t="inlineStr">
        <is>
          <t>POLYESTER</t>
        </is>
      </c>
      <c r="D288" s="10" t="inlineStr">
        <is>
          <t>300-D-LICHI</t>
        </is>
      </c>
      <c r="E288" s="5" t="n">
        <v>32263</v>
      </c>
      <c r="F288" s="10" t="inlineStr">
        <is>
          <t>PURPLE</t>
        </is>
      </c>
      <c r="G288" s="5" t="n">
        <v>0</v>
      </c>
      <c r="H288" s="11">
        <f>D288&amp;E288</f>
        <v/>
      </c>
      <c r="I288" s="11">
        <f>A288</f>
        <v/>
      </c>
    </row>
    <row r="289" hidden="1" ht="14.4" customHeight="1" s="87">
      <c r="A289" s="9">
        <f t="array" ref="A289">INDEX('YARN CODES'!$A$2:$A$1000,MATCH(D289&amp;E289,'YARN CODES'!$C$2:$C$1000&amp;'YARN CODES'!$D$2:$D$1000,0))</f>
        <v/>
      </c>
      <c r="B289" s="10" t="inlineStr">
        <is>
          <t>WEFT STOCK</t>
        </is>
      </c>
      <c r="C289" s="10" t="inlineStr">
        <is>
          <t>POLYESTER</t>
        </is>
      </c>
      <c r="D289" s="10" t="inlineStr">
        <is>
          <t>300-D-LICHI</t>
        </is>
      </c>
      <c r="E289" s="5" t="n">
        <v>54111</v>
      </c>
      <c r="F289" s="10" t="inlineStr">
        <is>
          <t>RED</t>
        </is>
      </c>
      <c r="G289" s="5" t="n">
        <v>0</v>
      </c>
      <c r="H289" s="11">
        <f>D289&amp;E289</f>
        <v/>
      </c>
      <c r="I289" s="11">
        <f>A289</f>
        <v/>
      </c>
    </row>
    <row r="290" hidden="1" ht="14.4" customHeight="1" s="87">
      <c r="A290" s="9">
        <f t="array" ref="A290">INDEX('YARN CODES'!$A$2:$A$1000,MATCH(D290&amp;E290,'YARN CODES'!$C$2:$C$1000&amp;'YARN CODES'!$D$2:$D$1000,0))</f>
        <v/>
      </c>
      <c r="B290" s="10" t="inlineStr">
        <is>
          <t>WEFT STOCK</t>
        </is>
      </c>
      <c r="C290" s="10" t="inlineStr">
        <is>
          <t>POLYESTER</t>
        </is>
      </c>
      <c r="D290" s="10" t="inlineStr">
        <is>
          <t>300-D-LICHI</t>
        </is>
      </c>
      <c r="E290" s="5" t="n">
        <v>2192</v>
      </c>
      <c r="F290" s="10" t="inlineStr">
        <is>
          <t>RANI</t>
        </is>
      </c>
      <c r="G290" s="5" t="n">
        <v>0</v>
      </c>
      <c r="H290" s="11">
        <f>D290&amp;E290</f>
        <v/>
      </c>
      <c r="I290" s="11">
        <f>A290</f>
        <v/>
      </c>
    </row>
    <row r="291" hidden="1" ht="14.4" customHeight="1" s="87">
      <c r="A291" s="9">
        <f t="array" ref="A291">INDEX('YARN CODES'!$A$2:$A$1000,MATCH(D291&amp;E291,'YARN CODES'!$C$2:$C$1000&amp;'YARN CODES'!$D$2:$D$1000,0))</f>
        <v/>
      </c>
      <c r="B291" s="10" t="inlineStr">
        <is>
          <t>WEFT STOCK</t>
        </is>
      </c>
      <c r="C291" s="10" t="inlineStr">
        <is>
          <t>POLYESTER</t>
        </is>
      </c>
      <c r="D291" s="10" t="inlineStr">
        <is>
          <t>300-D-LICHI</t>
        </is>
      </c>
      <c r="E291" s="5" t="n">
        <v>1502</v>
      </c>
      <c r="F291" s="10" t="inlineStr">
        <is>
          <t>WHITE</t>
        </is>
      </c>
      <c r="G291" s="5" t="n">
        <v>0</v>
      </c>
      <c r="H291" s="11">
        <f>D291&amp;E291</f>
        <v/>
      </c>
      <c r="I291" s="11">
        <f>A291</f>
        <v/>
      </c>
    </row>
    <row r="292" hidden="1" ht="14.4" customHeight="1" s="87">
      <c r="A292" s="9">
        <f t="array" ref="A292">INDEX('YARN CODES'!$A$2:$A$1000,MATCH(D292&amp;E292,'YARN CODES'!$C$2:$C$1000&amp;'YARN CODES'!$D$2:$D$1000,0))</f>
        <v/>
      </c>
      <c r="B292" s="10" t="inlineStr">
        <is>
          <t>WEFT STOCK</t>
        </is>
      </c>
      <c r="C292" s="10" t="inlineStr">
        <is>
          <t>POLYESTER</t>
        </is>
      </c>
      <c r="D292" s="10" t="inlineStr">
        <is>
          <t>300-D-LICHI-OMG</t>
        </is>
      </c>
      <c r="E292" s="5" t="n">
        <v>3900</v>
      </c>
      <c r="F292" s="10" t="inlineStr">
        <is>
          <t>BLUE</t>
        </is>
      </c>
      <c r="G292" s="5" t="n">
        <v>87.58</v>
      </c>
      <c r="H292" s="11">
        <f>D292&amp;E292</f>
        <v/>
      </c>
      <c r="I292" s="11">
        <f>A292</f>
        <v/>
      </c>
    </row>
    <row r="293" hidden="1" ht="14.4" customHeight="1" s="87">
      <c r="A293" s="9">
        <f t="array" ref="A293">INDEX('YARN CODES'!$A$2:$A$1000,MATCH(D293&amp;E293,'YARN CODES'!$C$2:$C$1000&amp;'YARN CODES'!$D$2:$D$1000,0))</f>
        <v/>
      </c>
      <c r="B293" s="10" t="inlineStr">
        <is>
          <t>WEFT STOCK</t>
        </is>
      </c>
      <c r="C293" s="10" t="inlineStr">
        <is>
          <t>POLYESTER</t>
        </is>
      </c>
      <c r="D293" s="10" t="inlineStr">
        <is>
          <t>300-D-LICHI-OMG</t>
        </is>
      </c>
      <c r="E293" s="5" t="n">
        <v>3888</v>
      </c>
      <c r="F293" s="10" t="inlineStr">
        <is>
          <t>T BLUE</t>
        </is>
      </c>
      <c r="G293" s="5" t="n">
        <v>116</v>
      </c>
      <c r="H293" s="11">
        <f>D293&amp;E293</f>
        <v/>
      </c>
      <c r="I293" s="11">
        <f>A293</f>
        <v/>
      </c>
    </row>
    <row r="294" hidden="1" ht="14.4" customHeight="1" s="87">
      <c r="A294" s="9">
        <f t="array" ref="A294">INDEX('YARN CODES'!$A$2:$A$1000,MATCH(D294&amp;E294,'YARN CODES'!$C$2:$C$1000&amp;'YARN CODES'!$D$2:$D$1000,0))</f>
        <v/>
      </c>
      <c r="B294" s="10" t="inlineStr">
        <is>
          <t>WEFT STOCK</t>
        </is>
      </c>
      <c r="C294" s="10" t="inlineStr">
        <is>
          <t>POLYESTER</t>
        </is>
      </c>
      <c r="D294" s="10" t="inlineStr">
        <is>
          <t>300-D-LICHI-OMG</t>
        </is>
      </c>
      <c r="E294" s="5" t="n">
        <v>3903</v>
      </c>
      <c r="F294" s="10" t="inlineStr">
        <is>
          <t>C GREEN</t>
        </is>
      </c>
      <c r="G294" s="5" t="n">
        <v>120</v>
      </c>
      <c r="H294" s="11">
        <f>D294&amp;E294</f>
        <v/>
      </c>
      <c r="I294" s="11">
        <f>A294</f>
        <v/>
      </c>
    </row>
    <row r="295" hidden="1" ht="14.4" customHeight="1" s="87">
      <c r="A295" s="9">
        <f t="array" ref="A295">INDEX('YARN CODES'!$A$2:$A$1000,MATCH(D295&amp;E295,'YARN CODES'!$C$2:$C$1000&amp;'YARN CODES'!$D$2:$D$1000,0))</f>
        <v/>
      </c>
      <c r="B295" s="10" t="inlineStr">
        <is>
          <t>WEFT STOCK</t>
        </is>
      </c>
      <c r="C295" s="10" t="inlineStr">
        <is>
          <t>POLYESTER</t>
        </is>
      </c>
      <c r="D295" s="10" t="inlineStr">
        <is>
          <t>300-D-LICHI-OMG</t>
        </is>
      </c>
      <c r="E295" s="5" t="n">
        <v>3893</v>
      </c>
      <c r="F295" s="10" t="inlineStr">
        <is>
          <t>BLACK</t>
        </is>
      </c>
      <c r="G295" s="5" t="n">
        <v>57.78</v>
      </c>
      <c r="H295" s="11">
        <f>D295&amp;E295</f>
        <v/>
      </c>
      <c r="I295" s="11">
        <f>A295</f>
        <v/>
      </c>
    </row>
    <row r="296" hidden="1" ht="14.4" customHeight="1" s="87">
      <c r="A296" s="9">
        <f t="array" ref="A296">INDEX('YARN CODES'!$A$2:$A$1000,MATCH(D296&amp;E296,'YARN CODES'!$C$2:$C$1000&amp;'YARN CODES'!$D$2:$D$1000,0))</f>
        <v/>
      </c>
      <c r="B296" s="10" t="inlineStr">
        <is>
          <t>WEFT STOCK</t>
        </is>
      </c>
      <c r="C296" s="10" t="inlineStr">
        <is>
          <t>POLYESTER</t>
        </is>
      </c>
      <c r="D296" s="10" t="inlineStr">
        <is>
          <t>300-D-LICHI-OMG</t>
        </is>
      </c>
      <c r="E296" s="5" t="n">
        <v>3894</v>
      </c>
      <c r="F296" s="10" t="inlineStr">
        <is>
          <t>LT GREY</t>
        </is>
      </c>
      <c r="G296" s="5" t="n">
        <v>144.16</v>
      </c>
      <c r="H296" s="11">
        <f>D296&amp;E296</f>
        <v/>
      </c>
      <c r="I296" s="11">
        <f>A296</f>
        <v/>
      </c>
    </row>
    <row r="297" hidden="1" ht="14.4" customHeight="1" s="87">
      <c r="A297" s="9">
        <f t="array" ref="A297">INDEX('YARN CODES'!$A$2:$A$1000,MATCH(D297&amp;E297,'YARN CODES'!$C$2:$C$1000&amp;'YARN CODES'!$D$2:$D$1000,0))</f>
        <v/>
      </c>
      <c r="B297" s="10" t="inlineStr">
        <is>
          <t>WEFT STOCK</t>
        </is>
      </c>
      <c r="C297" s="10" t="inlineStr">
        <is>
          <t>POLYESTER</t>
        </is>
      </c>
      <c r="D297" s="10" t="inlineStr">
        <is>
          <t>300-D-LICHI-OMG</t>
        </is>
      </c>
      <c r="E297" s="5" t="n">
        <v>3895</v>
      </c>
      <c r="F297" s="10" t="inlineStr">
        <is>
          <t>RANI</t>
        </is>
      </c>
      <c r="G297" s="5" t="n">
        <v>118</v>
      </c>
      <c r="H297" s="11">
        <f>D297&amp;E297</f>
        <v/>
      </c>
      <c r="I297" s="11">
        <f>A297</f>
        <v/>
      </c>
    </row>
    <row r="298" hidden="1" ht="14.4" customHeight="1" s="87">
      <c r="A298" s="9">
        <f t="array" ref="A298">INDEX('YARN CODES'!$A$2:$A$1000,MATCH(D298&amp;E298,'YARN CODES'!$C$2:$C$1000&amp;'YARN CODES'!$D$2:$D$1000,0))</f>
        <v/>
      </c>
      <c r="B298" s="10" t="inlineStr">
        <is>
          <t>WEFT STOCK</t>
        </is>
      </c>
      <c r="C298" s="10" t="inlineStr">
        <is>
          <t>POLYESTER</t>
        </is>
      </c>
      <c r="D298" s="10" t="inlineStr">
        <is>
          <t>300-D-LICHI-OMG</t>
        </is>
      </c>
      <c r="E298" s="5" t="n">
        <v>3886</v>
      </c>
      <c r="F298" s="10" t="inlineStr">
        <is>
          <t>FOWN</t>
        </is>
      </c>
      <c r="G298" s="5" t="n">
        <v>0</v>
      </c>
      <c r="H298" s="11">
        <f>D298&amp;E298</f>
        <v/>
      </c>
      <c r="I298" s="11">
        <f>A298</f>
        <v/>
      </c>
    </row>
    <row r="299" hidden="1" ht="14.4" customHeight="1" s="87">
      <c r="A299" s="9">
        <f t="array" ref="A299">INDEX('YARN CODES'!$A$2:$A$1000,MATCH(D299&amp;E299,'YARN CODES'!$C$2:$C$1000&amp;'YARN CODES'!$D$2:$D$1000,0))</f>
        <v/>
      </c>
      <c r="B299" s="10" t="inlineStr">
        <is>
          <t>WEFT STOCK</t>
        </is>
      </c>
      <c r="C299" s="10" t="inlineStr">
        <is>
          <t>POLYESTER</t>
        </is>
      </c>
      <c r="D299" s="10" t="inlineStr">
        <is>
          <t>300-D-LICHI-OMG</t>
        </is>
      </c>
      <c r="E299" s="5" t="n">
        <v>3883</v>
      </c>
      <c r="F299" s="10" t="inlineStr">
        <is>
          <t>P GREEN</t>
        </is>
      </c>
      <c r="G299" s="5" t="n">
        <v>121</v>
      </c>
      <c r="H299" s="11">
        <f>D299&amp;E299</f>
        <v/>
      </c>
      <c r="I299" s="11">
        <f>A299</f>
        <v/>
      </c>
    </row>
    <row r="300" hidden="1" ht="14.4" customHeight="1" s="87">
      <c r="A300" s="9">
        <f t="array" ref="A300">INDEX('YARN CODES'!$A$2:$A$1000,MATCH(D300&amp;E300,'YARN CODES'!$C$2:$C$1000&amp;'YARN CODES'!$D$2:$D$1000,0))</f>
        <v/>
      </c>
      <c r="B300" s="10" t="inlineStr">
        <is>
          <t>WEFT STOCK</t>
        </is>
      </c>
      <c r="C300" s="10" t="inlineStr">
        <is>
          <t>POLYESTER</t>
        </is>
      </c>
      <c r="D300" s="10" t="inlineStr">
        <is>
          <t>300-D-LICHI-OMG</t>
        </is>
      </c>
      <c r="E300" s="5" t="n">
        <v>3898</v>
      </c>
      <c r="F300" s="10" t="inlineStr">
        <is>
          <t>BEIGE</t>
        </is>
      </c>
      <c r="G300" s="5" t="n">
        <v>116.18</v>
      </c>
      <c r="H300" s="11">
        <f>D300&amp;E300</f>
        <v/>
      </c>
      <c r="I300" s="11">
        <f>A300</f>
        <v/>
      </c>
    </row>
    <row r="301" hidden="1" ht="14.4" customHeight="1" s="87">
      <c r="A301" s="9">
        <f t="array" ref="A301">INDEX('YARN CODES'!$A$2:$A$1000,MATCH(D301&amp;E301,'YARN CODES'!$C$2:$C$1000&amp;'YARN CODES'!$D$2:$D$1000,0))</f>
        <v/>
      </c>
      <c r="B301" s="10" t="inlineStr">
        <is>
          <t>WEFT STOCK</t>
        </is>
      </c>
      <c r="C301" s="10" t="inlineStr">
        <is>
          <t>POLYESTER</t>
        </is>
      </c>
      <c r="D301" s="10" t="inlineStr">
        <is>
          <t>300-D-LICHI-OMG</t>
        </is>
      </c>
      <c r="E301" s="5" t="n">
        <v>3891</v>
      </c>
      <c r="F301" s="10" t="inlineStr">
        <is>
          <t>LT CREAM</t>
        </is>
      </c>
      <c r="G301" s="5" t="n">
        <v>0</v>
      </c>
      <c r="H301" s="11">
        <f>D301&amp;E301</f>
        <v/>
      </c>
      <c r="I301" s="11">
        <f>A301</f>
        <v/>
      </c>
    </row>
    <row r="302" hidden="1" ht="14.4" customHeight="1" s="87">
      <c r="A302" s="9">
        <f t="array" ref="A302">INDEX('YARN CODES'!$A$2:$A$1000,MATCH(D302&amp;E302,'YARN CODES'!$C$2:$C$1000&amp;'YARN CODES'!$D$2:$D$1000,0))</f>
        <v/>
      </c>
      <c r="B302" s="10" t="inlineStr">
        <is>
          <t>WEFT STOCK</t>
        </is>
      </c>
      <c r="C302" s="10" t="inlineStr">
        <is>
          <t>POLYESTER</t>
        </is>
      </c>
      <c r="D302" s="10" t="inlineStr">
        <is>
          <t>300-D-LICHI-OMG</t>
        </is>
      </c>
      <c r="E302" s="10" t="inlineStr">
        <is>
          <t>WHITE</t>
        </is>
      </c>
      <c r="F302" s="10" t="inlineStr">
        <is>
          <t>WHITE</t>
        </is>
      </c>
      <c r="G302" s="5" t="n">
        <v>83.63</v>
      </c>
      <c r="H302" s="11">
        <f>D302&amp;E302</f>
        <v/>
      </c>
      <c r="I302" s="11">
        <f>A302</f>
        <v/>
      </c>
    </row>
    <row r="303" hidden="1" ht="14.4" customHeight="1" s="87">
      <c r="A303" s="9">
        <f t="array" ref="A303">INDEX('YARN CODES'!$A$2:$A$1000,MATCH(D303&amp;E303,'YARN CODES'!$C$2:$C$1000&amp;'YARN CODES'!$D$2:$D$1000,0))</f>
        <v/>
      </c>
      <c r="B303" s="10" t="inlineStr">
        <is>
          <t>WEFT STOCK</t>
        </is>
      </c>
      <c r="C303" s="10" t="inlineStr">
        <is>
          <t>POLYESTER</t>
        </is>
      </c>
      <c r="D303" s="10" t="inlineStr">
        <is>
          <t>450-D-LICHI</t>
        </is>
      </c>
      <c r="E303" s="5" t="n">
        <v>58180</v>
      </c>
      <c r="F303" s="10" t="inlineStr">
        <is>
          <t>LT GREY</t>
        </is>
      </c>
      <c r="G303" s="5" t="n">
        <v>0</v>
      </c>
      <c r="H303" s="11">
        <f>D303&amp;E303</f>
        <v/>
      </c>
      <c r="I303" s="11">
        <f>A303</f>
        <v/>
      </c>
    </row>
    <row r="304" hidden="1" ht="14.4" customHeight="1" s="87">
      <c r="A304" s="9">
        <f t="array" ref="A304">INDEX('YARN CODES'!$A$2:$A$1000,MATCH(D304&amp;E304,'YARN CODES'!$C$2:$C$1000&amp;'YARN CODES'!$D$2:$D$1000,0))</f>
        <v/>
      </c>
      <c r="B304" s="10" t="inlineStr">
        <is>
          <t>WEFT STOCK</t>
        </is>
      </c>
      <c r="C304" s="10" t="inlineStr">
        <is>
          <t>POLYESTER</t>
        </is>
      </c>
      <c r="D304" s="10" t="inlineStr">
        <is>
          <t>450-D-LICHI</t>
        </is>
      </c>
      <c r="E304" s="5" t="n">
        <v>58179</v>
      </c>
      <c r="F304" s="10" t="inlineStr">
        <is>
          <t>FOWN</t>
        </is>
      </c>
      <c r="G304" s="5" t="n">
        <v>0</v>
      </c>
      <c r="H304" s="11">
        <f>D304&amp;E304</f>
        <v/>
      </c>
      <c r="I304" s="11">
        <f>A304</f>
        <v/>
      </c>
    </row>
    <row r="305" hidden="1" ht="14.4" customHeight="1" s="87">
      <c r="A305" s="9">
        <f t="array" ref="A305">INDEX('YARN CODES'!$A$2:$A$1000,MATCH(D305&amp;E305,'YARN CODES'!$C$2:$C$1000&amp;'YARN CODES'!$D$2:$D$1000,0))</f>
        <v/>
      </c>
      <c r="B305" s="10" t="inlineStr">
        <is>
          <t>WEFT STOCK</t>
        </is>
      </c>
      <c r="C305" s="10" t="inlineStr">
        <is>
          <t>POLYESTER</t>
        </is>
      </c>
      <c r="D305" s="10" t="inlineStr">
        <is>
          <t>450-D-LICHI</t>
        </is>
      </c>
      <c r="E305" s="5" t="n">
        <v>58178</v>
      </c>
      <c r="F305" s="10" t="inlineStr">
        <is>
          <t>RED</t>
        </is>
      </c>
      <c r="G305" s="5" t="n">
        <v>0</v>
      </c>
      <c r="H305" s="11">
        <f>D305&amp;E305</f>
        <v/>
      </c>
      <c r="I305" s="11">
        <f>A305</f>
        <v/>
      </c>
    </row>
    <row r="306" hidden="1" ht="14.4" customHeight="1" s="87">
      <c r="A306" s="9">
        <f t="array" ref="A306">INDEX('YARN CODES'!$A$2:$A$1000,MATCH(D306&amp;E306,'YARN CODES'!$C$2:$C$1000&amp;'YARN CODES'!$D$2:$D$1000,0))</f>
        <v/>
      </c>
      <c r="B306" s="10" t="inlineStr">
        <is>
          <t>WEFT STOCK</t>
        </is>
      </c>
      <c r="C306" s="10" t="inlineStr">
        <is>
          <t>POLYESTER</t>
        </is>
      </c>
      <c r="D306" s="10" t="inlineStr">
        <is>
          <t>450-D-LICHI</t>
        </is>
      </c>
      <c r="E306" s="5" t="n">
        <v>58176</v>
      </c>
      <c r="F306" s="10" t="inlineStr">
        <is>
          <t>LT PURPLE</t>
        </is>
      </c>
      <c r="G306" s="5" t="n">
        <v>0</v>
      </c>
      <c r="H306" s="11">
        <f>D306&amp;E306</f>
        <v/>
      </c>
      <c r="I306" s="11">
        <f>A306</f>
        <v/>
      </c>
    </row>
    <row r="307" hidden="1" ht="14.4" customHeight="1" s="87">
      <c r="A307" s="9">
        <f t="array" ref="A307">INDEX('YARN CODES'!$A$2:$A$1000,MATCH(D307&amp;E307,'YARN CODES'!$C$2:$C$1000&amp;'YARN CODES'!$D$2:$D$1000,0))</f>
        <v/>
      </c>
      <c r="B307" s="10" t="inlineStr">
        <is>
          <t>WEFT STOCK</t>
        </is>
      </c>
      <c r="C307" s="10" t="inlineStr">
        <is>
          <t>POLYESTER</t>
        </is>
      </c>
      <c r="D307" s="10" t="inlineStr">
        <is>
          <t>450-D-LICHI</t>
        </is>
      </c>
      <c r="E307" s="5" t="n">
        <v>58174</v>
      </c>
      <c r="F307" s="10" t="inlineStr">
        <is>
          <t>ORANGE</t>
        </is>
      </c>
      <c r="G307" s="5" t="n">
        <v>0</v>
      </c>
      <c r="H307" s="11">
        <f>D307&amp;E307</f>
        <v/>
      </c>
      <c r="I307" s="11">
        <f>A307</f>
        <v/>
      </c>
    </row>
    <row r="308" hidden="1" ht="14.4" customHeight="1" s="87">
      <c r="A308" s="9">
        <f t="array" ref="A308">INDEX('YARN CODES'!$A$2:$A$1000,MATCH(D308&amp;E308,'YARN CODES'!$C$2:$C$1000&amp;'YARN CODES'!$D$2:$D$1000,0))</f>
        <v/>
      </c>
      <c r="B308" s="10" t="inlineStr">
        <is>
          <t>WEFT STOCK</t>
        </is>
      </c>
      <c r="C308" s="10" t="inlineStr">
        <is>
          <t>POLYESTER</t>
        </is>
      </c>
      <c r="D308" s="10" t="inlineStr">
        <is>
          <t>450-D-LICHI</t>
        </is>
      </c>
      <c r="E308" s="5" t="n">
        <v>58173</v>
      </c>
      <c r="F308" s="10" t="inlineStr">
        <is>
          <t>GOLD</t>
        </is>
      </c>
      <c r="G308" s="5" t="n">
        <v>0</v>
      </c>
      <c r="H308" s="11">
        <f>D308&amp;E308</f>
        <v/>
      </c>
      <c r="I308" s="11">
        <f>A308</f>
        <v/>
      </c>
    </row>
    <row r="309" hidden="1" ht="14.4" customHeight="1" s="87">
      <c r="A309" s="9">
        <f t="array" ref="A309">INDEX('YARN CODES'!$A$2:$A$1000,MATCH(D309&amp;E309,'YARN CODES'!$C$2:$C$1000&amp;'YARN CODES'!$D$2:$D$1000,0))</f>
        <v/>
      </c>
      <c r="B309" s="10" t="inlineStr">
        <is>
          <t>WEFT STOCK</t>
        </is>
      </c>
      <c r="C309" s="10" t="inlineStr">
        <is>
          <t>POLYESTER</t>
        </is>
      </c>
      <c r="D309" s="10" t="inlineStr">
        <is>
          <t>450-D-LICHI</t>
        </is>
      </c>
      <c r="E309" s="5" t="n">
        <v>58170</v>
      </c>
      <c r="F309" s="10" t="inlineStr">
        <is>
          <t>D. BLUE</t>
        </is>
      </c>
      <c r="G309" s="5" t="n">
        <v>0</v>
      </c>
      <c r="H309" s="11">
        <f>D309&amp;E309</f>
        <v/>
      </c>
      <c r="I309" s="11">
        <f>A309</f>
        <v/>
      </c>
    </row>
    <row r="310" hidden="1" ht="14.4" customHeight="1" s="87">
      <c r="A310" s="9">
        <f t="array" ref="A310">INDEX('YARN CODES'!$A$2:$A$1000,MATCH(D310&amp;E310,'YARN CODES'!$C$2:$C$1000&amp;'YARN CODES'!$D$2:$D$1000,0))</f>
        <v/>
      </c>
      <c r="B310" s="10" t="inlineStr">
        <is>
          <t>WEFT STOCK</t>
        </is>
      </c>
      <c r="C310" s="10" t="inlineStr">
        <is>
          <t>POLYESTER</t>
        </is>
      </c>
      <c r="D310" s="10" t="inlineStr">
        <is>
          <t>450-D-LICHI</t>
        </is>
      </c>
      <c r="E310" s="5" t="n">
        <v>58182</v>
      </c>
      <c r="F310" s="10" t="inlineStr">
        <is>
          <t>S.GREY</t>
        </is>
      </c>
      <c r="G310" s="5" t="n">
        <v>0</v>
      </c>
      <c r="H310" s="11">
        <f>D310&amp;E310</f>
        <v/>
      </c>
      <c r="I310" s="11">
        <f>A310</f>
        <v/>
      </c>
    </row>
    <row r="311" hidden="1" ht="14.4" customHeight="1" s="87">
      <c r="A311" s="9">
        <f t="array" ref="A311">INDEX('YARN CODES'!$A$2:$A$1000,MATCH(D311&amp;E311,'YARN CODES'!$C$2:$C$1000&amp;'YARN CODES'!$D$2:$D$1000,0))</f>
        <v/>
      </c>
      <c r="B311" s="10" t="inlineStr">
        <is>
          <t>WEFT STOCK</t>
        </is>
      </c>
      <c r="C311" s="10" t="inlineStr">
        <is>
          <t>POLYESTER</t>
        </is>
      </c>
      <c r="D311" s="10" t="inlineStr">
        <is>
          <t>450-D-LICHI</t>
        </is>
      </c>
      <c r="E311" s="5" t="n">
        <v>58177</v>
      </c>
      <c r="F311" s="10" t="inlineStr">
        <is>
          <t>PEACH</t>
        </is>
      </c>
      <c r="G311" s="5" t="n">
        <v>0</v>
      </c>
      <c r="H311" s="11">
        <f>D311&amp;E311</f>
        <v/>
      </c>
      <c r="I311" s="11">
        <f>A311</f>
        <v/>
      </c>
    </row>
    <row r="312" hidden="1" ht="14.4" customHeight="1" s="87">
      <c r="A312" s="9">
        <f t="array" ref="A312">INDEX('YARN CODES'!$A$2:$A$1000,MATCH(D312&amp;E312,'YARN CODES'!$C$2:$C$1000&amp;'YARN CODES'!$D$2:$D$1000,0))</f>
        <v/>
      </c>
      <c r="B312" s="10" t="inlineStr">
        <is>
          <t>WEFT STOCK</t>
        </is>
      </c>
      <c r="C312" s="10" t="inlineStr">
        <is>
          <t>POLYESTER</t>
        </is>
      </c>
      <c r="D312" s="10" t="inlineStr">
        <is>
          <t>450-D-LICHI</t>
        </is>
      </c>
      <c r="E312" s="5" t="n">
        <v>58171</v>
      </c>
      <c r="F312" s="10" t="inlineStr">
        <is>
          <t>[Person_44]</t>
        </is>
      </c>
      <c r="G312" s="5" t="n">
        <v>0</v>
      </c>
      <c r="H312" s="11">
        <f>D312&amp;E312</f>
        <v/>
      </c>
      <c r="I312" s="11">
        <f>A312</f>
        <v/>
      </c>
    </row>
    <row r="313" hidden="1" ht="14.4" customHeight="1" s="87">
      <c r="A313" s="9">
        <f t="array" ref="A313">INDEX('YARN CODES'!$A$2:$A$1000,MATCH(D313&amp;E313,'YARN CODES'!$C$2:$C$1000&amp;'YARN CODES'!$D$2:$D$1000,0))</f>
        <v/>
      </c>
      <c r="B313" s="10" t="inlineStr">
        <is>
          <t>WEFT STOCK</t>
        </is>
      </c>
      <c r="C313" s="10" t="inlineStr">
        <is>
          <t>POLYESTER</t>
        </is>
      </c>
      <c r="D313" s="10" t="inlineStr">
        <is>
          <t>450-D-LICHI</t>
        </is>
      </c>
      <c r="E313" s="5" t="n">
        <v>58181</v>
      </c>
      <c r="F313" s="10" t="inlineStr">
        <is>
          <t>COFFEE</t>
        </is>
      </c>
      <c r="G313" s="5" t="n">
        <v>0</v>
      </c>
      <c r="H313" s="11">
        <f>D313&amp;E313</f>
        <v/>
      </c>
      <c r="I313" s="11">
        <f>A313</f>
        <v/>
      </c>
    </row>
    <row r="314" hidden="1" ht="14.4" customHeight="1" s="87">
      <c r="A314" s="9">
        <f t="array" ref="A314">INDEX('YARN CODES'!$A$2:$A$1000,MATCH(D314&amp;E314,'YARN CODES'!$C$2:$C$1000&amp;'YARN CODES'!$D$2:$D$1000,0))</f>
        <v/>
      </c>
      <c r="B314" s="10" t="inlineStr">
        <is>
          <t>WEFT STOCK</t>
        </is>
      </c>
      <c r="C314" s="10" t="inlineStr">
        <is>
          <t>POLYESTER</t>
        </is>
      </c>
      <c r="D314" s="10" t="inlineStr">
        <is>
          <t>450-D-LICHI</t>
        </is>
      </c>
      <c r="E314" s="5" t="n">
        <v>58175</v>
      </c>
      <c r="F314" s="10" t="inlineStr">
        <is>
          <t>CAMEL</t>
        </is>
      </c>
      <c r="G314" s="5" t="n">
        <v>0</v>
      </c>
      <c r="H314" s="11">
        <f>D314&amp;E314</f>
        <v/>
      </c>
      <c r="I314" s="11">
        <f>A314</f>
        <v/>
      </c>
    </row>
    <row r="315" hidden="1" ht="14.4" customHeight="1" s="87">
      <c r="A315" s="9">
        <f t="array" ref="A315">INDEX('YARN CODES'!$A$2:$A$1000,MATCH(D315&amp;E315,'YARN CODES'!$C$2:$C$1000&amp;'YARN CODES'!$D$2:$D$1000,0))</f>
        <v/>
      </c>
      <c r="B315" s="10" t="inlineStr">
        <is>
          <t>WEFT STOCK</t>
        </is>
      </c>
      <c r="C315" s="10" t="inlineStr">
        <is>
          <t>POLYESTER</t>
        </is>
      </c>
      <c r="D315" s="10" t="inlineStr">
        <is>
          <t>450-D-LICHI</t>
        </is>
      </c>
      <c r="E315" s="5" t="n">
        <v>645</v>
      </c>
      <c r="F315" s="10" t="inlineStr">
        <is>
          <t>BLACK</t>
        </is>
      </c>
      <c r="G315" s="5" t="n">
        <v>0</v>
      </c>
      <c r="H315" s="11">
        <f>D315&amp;E315</f>
        <v/>
      </c>
      <c r="I315" s="11">
        <f>A315</f>
        <v/>
      </c>
    </row>
    <row r="316" hidden="1" ht="14.4" customHeight="1" s="87">
      <c r="A316" s="9">
        <f t="array" ref="A316">INDEX('YARN CODES'!$A$2:$A$1000,MATCH(D316&amp;E316,'YARN CODES'!$C$2:$C$1000&amp;'YARN CODES'!$D$2:$D$1000,0))</f>
        <v/>
      </c>
      <c r="B316" s="10" t="inlineStr">
        <is>
          <t>WEFT STOCK</t>
        </is>
      </c>
      <c r="C316" s="10" t="inlineStr">
        <is>
          <t>POLYESTER</t>
        </is>
      </c>
      <c r="D316" s="10" t="inlineStr">
        <is>
          <t>450-D-LICHI</t>
        </is>
      </c>
      <c r="E316" s="5" t="n">
        <v>58104</v>
      </c>
      <c r="F316" s="10" t="inlineStr">
        <is>
          <t>E. GREEN</t>
        </is>
      </c>
      <c r="G316" s="5" t="n">
        <v>0</v>
      </c>
      <c r="H316" s="11">
        <f>D316&amp;E316</f>
        <v/>
      </c>
      <c r="I316" s="11">
        <f>A316</f>
        <v/>
      </c>
    </row>
    <row r="317" hidden="1" ht="14.4" customHeight="1" s="87">
      <c r="A317" s="9">
        <f t="array" ref="A317">INDEX('YARN CODES'!$A$2:$A$1000,MATCH(D317&amp;E317,'YARN CODES'!$C$2:$C$1000&amp;'YARN CODES'!$D$2:$D$1000,0))</f>
        <v/>
      </c>
      <c r="B317" s="10" t="inlineStr">
        <is>
          <t>WEFT STOCK</t>
        </is>
      </c>
      <c r="C317" s="10" t="inlineStr">
        <is>
          <t>POLYESTER</t>
        </is>
      </c>
      <c r="D317" s="10" t="inlineStr">
        <is>
          <t>450-D-LICHI</t>
        </is>
      </c>
      <c r="E317" s="5" t="n">
        <v>57195</v>
      </c>
      <c r="F317" s="10" t="inlineStr">
        <is>
          <t>D PEACH</t>
        </is>
      </c>
      <c r="G317" s="5" t="n">
        <v>0</v>
      </c>
      <c r="H317" s="11">
        <f>D317&amp;E317</f>
        <v/>
      </c>
      <c r="I317" s="11">
        <f>A317</f>
        <v/>
      </c>
    </row>
    <row r="318" hidden="1" ht="14.4" customHeight="1" s="87">
      <c r="A318" s="9">
        <f t="array" ref="A318">INDEX('YARN CODES'!$A$2:$A$1000,MATCH(D318&amp;E318,'YARN CODES'!$C$2:$C$1000&amp;'YARN CODES'!$D$2:$D$1000,0))</f>
        <v/>
      </c>
      <c r="B318" s="10" t="inlineStr">
        <is>
          <t>WEFT STOCK</t>
        </is>
      </c>
      <c r="C318" s="10" t="inlineStr">
        <is>
          <t>POLYESTER</t>
        </is>
      </c>
      <c r="D318" s="10" t="inlineStr">
        <is>
          <t>450-D-LICHI</t>
        </is>
      </c>
      <c r="E318" s="5" t="n">
        <v>42441</v>
      </c>
      <c r="F318" s="10" t="inlineStr">
        <is>
          <t>WINE</t>
        </is>
      </c>
      <c r="G318" s="5" t="n">
        <v>0</v>
      </c>
      <c r="H318" s="11">
        <f>D318&amp;E318</f>
        <v/>
      </c>
      <c r="I318" s="11">
        <f>A318</f>
        <v/>
      </c>
    </row>
    <row r="319" hidden="1" ht="14.4" customHeight="1" s="87">
      <c r="A319" s="9">
        <f t="array" ref="A319">INDEX('YARN CODES'!$A$2:$A$1000,MATCH(D319&amp;E319,'YARN CODES'!$C$2:$C$1000&amp;'YARN CODES'!$D$2:$D$1000,0))</f>
        <v/>
      </c>
      <c r="B319" s="10" t="inlineStr">
        <is>
          <t>WEFT STOCK</t>
        </is>
      </c>
      <c r="C319" s="10" t="inlineStr">
        <is>
          <t>POLYESTER</t>
        </is>
      </c>
      <c r="D319" s="10" t="inlineStr">
        <is>
          <t>450-D-LICHI</t>
        </is>
      </c>
      <c r="E319" s="5" t="n">
        <v>1902</v>
      </c>
      <c r="F319" s="10" t="inlineStr">
        <is>
          <t>MAROON</t>
        </is>
      </c>
      <c r="G319" s="5" t="n">
        <v>0</v>
      </c>
      <c r="H319" s="11">
        <f>D319&amp;E319</f>
        <v/>
      </c>
      <c r="I319" s="11">
        <f>A319</f>
        <v/>
      </c>
    </row>
    <row r="320" hidden="1" ht="14.4" customHeight="1" s="87">
      <c r="A320" s="9">
        <f t="array" ref="A320">INDEX('YARN CODES'!$A$2:$A$1000,MATCH(D320&amp;E320,'YARN CODES'!$C$2:$C$1000&amp;'YARN CODES'!$D$2:$D$1000,0))</f>
        <v/>
      </c>
      <c r="B320" s="10" t="inlineStr">
        <is>
          <t>WEFT STOCK</t>
        </is>
      </c>
      <c r="C320" s="10" t="inlineStr">
        <is>
          <t>POLYESTER</t>
        </is>
      </c>
      <c r="D320" s="10" t="inlineStr">
        <is>
          <t>600-D-INT</t>
        </is>
      </c>
      <c r="E320" s="5" t="n">
        <v>2057</v>
      </c>
      <c r="F320" s="10" t="inlineStr">
        <is>
          <t>WINE</t>
        </is>
      </c>
      <c r="G320" s="5" t="n">
        <v>57.572</v>
      </c>
      <c r="H320" s="11">
        <f>D320&amp;E320</f>
        <v/>
      </c>
      <c r="I320" s="11">
        <f>A320</f>
        <v/>
      </c>
    </row>
    <row r="321" hidden="1" ht="14.4" customHeight="1" s="87">
      <c r="A321" s="9">
        <f t="array" ref="A321">INDEX('YARN CODES'!$A$2:$A$1000,MATCH(D321&amp;E321,'YARN CODES'!$C$2:$C$1000&amp;'YARN CODES'!$D$2:$D$1000,0))</f>
        <v/>
      </c>
      <c r="B321" s="10" t="inlineStr">
        <is>
          <t>WEFT STOCK</t>
        </is>
      </c>
      <c r="C321" s="10" t="inlineStr">
        <is>
          <t>POLYESTER</t>
        </is>
      </c>
      <c r="D321" s="10" t="inlineStr">
        <is>
          <t>600-D-INT</t>
        </is>
      </c>
      <c r="E321" s="5" t="n">
        <v>45312</v>
      </c>
      <c r="F321" s="10" t="inlineStr">
        <is>
          <t>FOWN</t>
        </is>
      </c>
      <c r="G321" s="5" t="n">
        <v>55.61</v>
      </c>
      <c r="H321" s="11">
        <f>D321&amp;E321</f>
        <v/>
      </c>
      <c r="I321" s="11">
        <f>A321</f>
        <v/>
      </c>
    </row>
    <row r="322" hidden="1" ht="14.4" customHeight="1" s="87">
      <c r="A322" s="9">
        <f t="array" ref="A322">INDEX('YARN CODES'!$A$2:$A$1000,MATCH(D322&amp;E322,'YARN CODES'!$C$2:$C$1000&amp;'YARN CODES'!$D$2:$D$1000,0))</f>
        <v/>
      </c>
      <c r="B322" s="10" t="inlineStr">
        <is>
          <t>WEFT STOCK</t>
        </is>
      </c>
      <c r="C322" s="10" t="inlineStr">
        <is>
          <t>POLYESTER</t>
        </is>
      </c>
      <c r="D322" s="10" t="inlineStr">
        <is>
          <t>300-D-0</t>
        </is>
      </c>
      <c r="E322" s="10" t="inlineStr">
        <is>
          <t>3097-AIRTEX</t>
        </is>
      </c>
      <c r="F322" s="10" t="inlineStr">
        <is>
          <t>3097-AIRTEX</t>
        </is>
      </c>
      <c r="G322" s="5" t="n">
        <v>0</v>
      </c>
      <c r="H322" s="11">
        <f>D322&amp;E322</f>
        <v/>
      </c>
      <c r="I322" s="11">
        <f>A322</f>
        <v/>
      </c>
    </row>
    <row r="323" hidden="1" ht="14.4" customHeight="1" s="87">
      <c r="A323" s="9">
        <f t="array" ref="A323">INDEX('YARN CODES'!$A$2:$A$1000,MATCH(D323&amp;E323,'YARN CODES'!$C$2:$C$1000&amp;'YARN CODES'!$D$2:$D$1000,0))</f>
        <v/>
      </c>
      <c r="B323" s="10" t="inlineStr">
        <is>
          <t>WEFT STOCK</t>
        </is>
      </c>
      <c r="C323" s="10" t="inlineStr">
        <is>
          <t>POLYESTER</t>
        </is>
      </c>
      <c r="D323" s="10" t="inlineStr">
        <is>
          <t>450-D-INT</t>
        </is>
      </c>
      <c r="E323" s="5" t="n">
        <v>45312</v>
      </c>
      <c r="F323" s="10" t="inlineStr">
        <is>
          <t>FOWN</t>
        </is>
      </c>
      <c r="G323" s="5" t="n">
        <v>0</v>
      </c>
      <c r="H323" s="11">
        <f>D323&amp;E323</f>
        <v/>
      </c>
      <c r="I323" s="11">
        <f>A323</f>
        <v/>
      </c>
    </row>
    <row r="324" hidden="1" ht="14.4" customHeight="1" s="87">
      <c r="A324" s="9">
        <f t="array" ref="A324">INDEX('YARN CODES'!$A$2:$A$1000,MATCH(D324&amp;E324,'YARN CODES'!$C$2:$C$1000&amp;'YARN CODES'!$D$2:$D$1000,0))</f>
        <v/>
      </c>
      <c r="B324" s="10" t="inlineStr">
        <is>
          <t>WEFT STOCK</t>
        </is>
      </c>
      <c r="C324" s="10" t="inlineStr">
        <is>
          <t>POLYESTER</t>
        </is>
      </c>
      <c r="D324" s="10" t="inlineStr">
        <is>
          <t>300-D-LICHI-OMG</t>
        </is>
      </c>
      <c r="E324" s="5" t="n">
        <v>6331</v>
      </c>
      <c r="F324" s="10" t="inlineStr">
        <is>
          <t>PEACH</t>
        </is>
      </c>
      <c r="G324" s="5" t="n">
        <v>97</v>
      </c>
      <c r="H324" s="11">
        <f>D324&amp;E324</f>
        <v/>
      </c>
      <c r="I324" s="11">
        <f>A324</f>
        <v/>
      </c>
    </row>
    <row r="325" hidden="1" ht="14.4" customHeight="1" s="87">
      <c r="A325" s="9">
        <f t="array" ref="A325">INDEX('YARN CODES'!$A$2:$A$1000,MATCH(D325&amp;E325,'YARN CODES'!$C$2:$C$1000&amp;'YARN CODES'!$D$2:$D$1000,0))</f>
        <v/>
      </c>
      <c r="B325" s="10" t="inlineStr">
        <is>
          <t>WEFT STOCK</t>
        </is>
      </c>
      <c r="C325" s="10" t="inlineStr">
        <is>
          <t>POLYESTER</t>
        </is>
      </c>
      <c r="D325" s="10" t="inlineStr">
        <is>
          <t>300-D-LICHI-OMG</t>
        </is>
      </c>
      <c r="E325" s="5" t="n">
        <v>45053</v>
      </c>
      <c r="F325" s="10" t="inlineStr">
        <is>
          <t>MEHROON</t>
        </is>
      </c>
      <c r="G325" s="5" t="n">
        <v>130</v>
      </c>
      <c r="H325" s="11">
        <f>D325&amp;E325</f>
        <v/>
      </c>
      <c r="I325" s="11">
        <f>A325</f>
        <v/>
      </c>
    </row>
    <row r="326" hidden="1" ht="14.4" customHeight="1" s="87">
      <c r="A326" s="9">
        <f t="array" ref="A326">INDEX('YARN CODES'!$A$2:$A$1000,MATCH(D326&amp;E326,'YARN CODES'!$C$2:$C$1000&amp;'YARN CODES'!$D$2:$D$1000,0))</f>
        <v/>
      </c>
      <c r="B326" s="10" t="inlineStr">
        <is>
          <t>WEFT STOCK</t>
        </is>
      </c>
      <c r="C326" s="10" t="inlineStr">
        <is>
          <t>POLYESTER</t>
        </is>
      </c>
      <c r="D326" s="10" t="inlineStr">
        <is>
          <t>300-D-LICHI-OMG</t>
        </is>
      </c>
      <c r="E326" s="5" t="n">
        <v>45183</v>
      </c>
      <c r="F326" s="10" t="inlineStr">
        <is>
          <t>LT [Person_40]</t>
        </is>
      </c>
      <c r="G326" s="5" t="n">
        <v>20.91</v>
      </c>
      <c r="H326" s="11">
        <f>D326&amp;E326</f>
        <v/>
      </c>
      <c r="I326" s="11">
        <f>A326</f>
        <v/>
      </c>
    </row>
    <row r="327" hidden="1" ht="14.4" customHeight="1" s="87">
      <c r="A327" s="9">
        <f t="array" ref="A327">INDEX('YARN CODES'!$A$2:$A$1000,MATCH(D327&amp;E327,'YARN CODES'!$C$2:$C$1000&amp;'YARN CODES'!$D$2:$D$1000,0))</f>
        <v/>
      </c>
      <c r="B327" s="10" t="inlineStr">
        <is>
          <t>WEFT STOCK</t>
        </is>
      </c>
      <c r="C327" s="10" t="inlineStr">
        <is>
          <t>POLYESTER</t>
        </is>
      </c>
      <c r="D327" s="10" t="inlineStr">
        <is>
          <t>300-D-LICHI-OMG</t>
        </is>
      </c>
      <c r="E327" s="5" t="n">
        <v>45358</v>
      </c>
      <c r="F327" s="10" t="inlineStr">
        <is>
          <t>CAMEL</t>
        </is>
      </c>
      <c r="G327" s="5" t="n">
        <v>87.8</v>
      </c>
      <c r="H327" s="11">
        <f>D327&amp;E327</f>
        <v/>
      </c>
      <c r="I327" s="11">
        <f>A327</f>
        <v/>
      </c>
    </row>
    <row r="328" hidden="1" ht="14.4" customHeight="1" s="87">
      <c r="A328" s="9">
        <f t="array" ref="A328">INDEX('YARN CODES'!$A$2:$A$1000,MATCH(D328&amp;E328,'YARN CODES'!$C$2:$C$1000&amp;'YARN CODES'!$D$2:$D$1000,0))</f>
        <v/>
      </c>
      <c r="B328" s="10" t="inlineStr">
        <is>
          <t>WEFT STOCK</t>
        </is>
      </c>
      <c r="C328" s="10" t="inlineStr">
        <is>
          <t>POLYESTER</t>
        </is>
      </c>
      <c r="D328" s="10" t="inlineStr">
        <is>
          <t>300-D-LICHI-OMG</t>
        </is>
      </c>
      <c r="E328" s="5" t="n">
        <v>45302</v>
      </c>
      <c r="F328" s="10" t="inlineStr">
        <is>
          <t>COFFEE</t>
        </is>
      </c>
      <c r="G328" s="5" t="n">
        <v>147.14</v>
      </c>
      <c r="H328" s="11">
        <f>D328&amp;E328</f>
        <v/>
      </c>
      <c r="I328" s="11">
        <f>A328</f>
        <v/>
      </c>
    </row>
    <row r="329" hidden="1" ht="14.4" customHeight="1" s="87">
      <c r="A329" s="9">
        <f t="array" ref="A329">INDEX('YARN CODES'!$A$2:$A$1000,MATCH(D329&amp;E329,'YARN CODES'!$C$2:$C$1000&amp;'YARN CODES'!$D$2:$D$1000,0))</f>
        <v/>
      </c>
      <c r="B329" s="10" t="inlineStr">
        <is>
          <t>WEFT STOCK</t>
        </is>
      </c>
      <c r="C329" s="10" t="inlineStr">
        <is>
          <t>POLYESTER</t>
        </is>
      </c>
      <c r="D329" s="10" t="inlineStr">
        <is>
          <t>300-D-LICHI-OMG</t>
        </is>
      </c>
      <c r="E329" s="5" t="n">
        <v>2267</v>
      </c>
      <c r="F329" s="10" t="inlineStr">
        <is>
          <t>ORANGE</t>
        </is>
      </c>
      <c r="G329" s="5" t="n">
        <v>130</v>
      </c>
      <c r="H329" s="11">
        <f>D329&amp;E329</f>
        <v/>
      </c>
      <c r="I329" s="11">
        <f>A329</f>
        <v/>
      </c>
    </row>
    <row r="330" hidden="1" ht="14.4" customHeight="1" s="87">
      <c r="A330" s="9">
        <f t="array" ref="A330">INDEX('YARN CODES'!$A$2:$A$1000,MATCH(D330&amp;E330,'YARN CODES'!$C$2:$C$1000&amp;'YARN CODES'!$D$2:$D$1000,0))</f>
        <v/>
      </c>
      <c r="B330" s="10" t="inlineStr">
        <is>
          <t>WEFT STOCK</t>
        </is>
      </c>
      <c r="C330" s="10" t="inlineStr">
        <is>
          <t>POLYESTER</t>
        </is>
      </c>
      <c r="D330" s="10" t="inlineStr">
        <is>
          <t>300-D-LICHI-OMG</t>
        </is>
      </c>
      <c r="E330" s="5" t="n">
        <v>45116</v>
      </c>
      <c r="F330" s="10" t="inlineStr">
        <is>
          <t>RED</t>
        </is>
      </c>
      <c r="G330" s="5" t="n">
        <v>140.7</v>
      </c>
      <c r="H330" s="11">
        <f>D330&amp;E330</f>
        <v/>
      </c>
      <c r="I330" s="11">
        <f>A330</f>
        <v/>
      </c>
    </row>
    <row r="331" hidden="1" ht="14.4" customHeight="1" s="87">
      <c r="A331" s="9">
        <f t="array" ref="A331">INDEX('YARN CODES'!$A$2:$A$1000,MATCH(D331&amp;E331,'YARN CODES'!$C$2:$C$1000&amp;'YARN CODES'!$D$2:$D$1000,0))</f>
        <v/>
      </c>
      <c r="B331" s="10" t="inlineStr">
        <is>
          <t>WEFT STOCK</t>
        </is>
      </c>
      <c r="C331" s="10" t="inlineStr">
        <is>
          <t>POLYESTER</t>
        </is>
      </c>
      <c r="D331" s="10" t="inlineStr">
        <is>
          <t>300-D-LICHI-OMG</t>
        </is>
      </c>
      <c r="E331" s="5" t="n">
        <v>45052</v>
      </c>
      <c r="F331" s="10" t="inlineStr">
        <is>
          <t>PLUM RED</t>
        </is>
      </c>
      <c r="G331" s="5" t="n">
        <v>63</v>
      </c>
      <c r="H331" s="11">
        <f>D331&amp;E331</f>
        <v/>
      </c>
      <c r="I331" s="11">
        <f>A331</f>
        <v/>
      </c>
    </row>
    <row r="332" hidden="1" ht="14.4" customHeight="1" s="87">
      <c r="A332" s="9">
        <f t="array" ref="A332">INDEX('YARN CODES'!$A$2:$A$1000,MATCH(D332&amp;E332,'YARN CODES'!$C$2:$C$1000&amp;'YARN CODES'!$D$2:$D$1000,0))</f>
        <v/>
      </c>
      <c r="B332" s="10" t="inlineStr">
        <is>
          <t>WEFT STOCK</t>
        </is>
      </c>
      <c r="C332" s="10" t="inlineStr">
        <is>
          <t>POLYESTER</t>
        </is>
      </c>
      <c r="D332" s="10" t="inlineStr">
        <is>
          <t>300-D-LICHI-OMG</t>
        </is>
      </c>
      <c r="E332" s="5" t="n">
        <v>2683</v>
      </c>
      <c r="F332" s="10" t="inlineStr">
        <is>
          <t>LT BEIGE</t>
        </is>
      </c>
      <c r="G332" s="5" t="n">
        <v>16.26</v>
      </c>
      <c r="H332" s="11">
        <f>D332&amp;E332</f>
        <v/>
      </c>
      <c r="I332" s="11">
        <f>A332</f>
        <v/>
      </c>
    </row>
    <row r="333" hidden="1" ht="14.4" customHeight="1" s="87">
      <c r="A333" s="9">
        <f t="array" ref="A333">INDEX('YARN CODES'!$A$2:$A$1000,MATCH(D333&amp;E333,'YARN CODES'!$C$2:$C$1000&amp;'YARN CODES'!$D$2:$D$1000,0))</f>
        <v/>
      </c>
      <c r="B333" s="10" t="inlineStr">
        <is>
          <t>WEFT STOCK</t>
        </is>
      </c>
      <c r="C333" s="10" t="inlineStr">
        <is>
          <t>POLYESTER</t>
        </is>
      </c>
      <c r="D333" s="10" t="inlineStr">
        <is>
          <t>300-D-LICHI-OMG</t>
        </is>
      </c>
      <c r="E333" s="5" t="n">
        <v>2682</v>
      </c>
      <c r="F333" s="10" t="inlineStr">
        <is>
          <t>WINE</t>
        </is>
      </c>
      <c r="G333" s="5" t="n">
        <v>0</v>
      </c>
      <c r="H333" s="11">
        <f>D333&amp;E333</f>
        <v/>
      </c>
      <c r="I333" s="11">
        <f>A333</f>
        <v/>
      </c>
    </row>
    <row r="334" hidden="1" ht="14.4" customHeight="1" s="87">
      <c r="A334" s="9">
        <f t="array" ref="A334">INDEX('YARN CODES'!$A$2:$A$1000,MATCH(D334&amp;E334,'YARN CODES'!$C$2:$C$1000&amp;'YARN CODES'!$D$2:$D$1000,0))</f>
        <v/>
      </c>
      <c r="B334" s="10" t="inlineStr">
        <is>
          <t>WEFT STOCK</t>
        </is>
      </c>
      <c r="C334" s="10" t="inlineStr">
        <is>
          <t>POLYESTER</t>
        </is>
      </c>
      <c r="D334" s="10" t="inlineStr">
        <is>
          <t>300-D-LICHI-OMG</t>
        </is>
      </c>
      <c r="E334" s="5" t="n">
        <v>2675</v>
      </c>
      <c r="F334" s="10" t="inlineStr">
        <is>
          <t>D GREY</t>
        </is>
      </c>
      <c r="G334" s="5" t="n">
        <v>0</v>
      </c>
      <c r="H334" s="11">
        <f>D334&amp;E334</f>
        <v/>
      </c>
      <c r="I334" s="11">
        <f>A334</f>
        <v/>
      </c>
    </row>
    <row r="335" hidden="1" ht="14.4" customHeight="1" s="87">
      <c r="A335" s="9">
        <f t="array" ref="A335">INDEX('YARN CODES'!$A$2:$A$1000,MATCH(D335&amp;E335,'YARN CODES'!$C$2:$C$1000&amp;'YARN CODES'!$D$2:$D$1000,0))</f>
        <v/>
      </c>
      <c r="B335" s="10" t="inlineStr">
        <is>
          <t>WEFT STOCK</t>
        </is>
      </c>
      <c r="C335" s="10" t="inlineStr">
        <is>
          <t>POLYESTER</t>
        </is>
      </c>
      <c r="D335" s="10" t="inlineStr">
        <is>
          <t>300-D-LICHI-OMG</t>
        </is>
      </c>
      <c r="E335" s="5" t="n">
        <v>2775</v>
      </c>
      <c r="F335" s="10" t="inlineStr">
        <is>
          <t>M BLUE</t>
        </is>
      </c>
      <c r="G335" s="5" t="n">
        <v>105.38</v>
      </c>
      <c r="H335" s="11">
        <f>D335&amp;E335</f>
        <v/>
      </c>
      <c r="I335" s="11">
        <f>A335</f>
        <v/>
      </c>
    </row>
    <row r="336" hidden="1" ht="14.4" customHeight="1" s="87">
      <c r="A336" s="9">
        <f t="array" ref="A336">INDEX('YARN CODES'!$A$2:$A$1000,MATCH(D336&amp;E336,'YARN CODES'!$C$2:$C$1000&amp;'YARN CODES'!$D$2:$D$1000,0))</f>
        <v/>
      </c>
      <c r="B336" s="10" t="inlineStr">
        <is>
          <t>WEFT STOCK</t>
        </is>
      </c>
      <c r="C336" s="10" t="inlineStr">
        <is>
          <t>POLYESTER</t>
        </is>
      </c>
      <c r="D336" s="10" t="inlineStr">
        <is>
          <t>900 D</t>
        </is>
      </c>
      <c r="E336" s="10" t="inlineStr">
        <is>
          <t>FILLER</t>
        </is>
      </c>
      <c r="F336" s="10" t="inlineStr">
        <is>
          <t>FILLER</t>
        </is>
      </c>
      <c r="G336" s="5" t="n">
        <v>60.22</v>
      </c>
      <c r="H336" s="11">
        <f>D336&amp;E336</f>
        <v/>
      </c>
      <c r="I336" s="11">
        <f>A336</f>
        <v/>
      </c>
    </row>
    <row r="337" hidden="1" ht="14.4" customHeight="1" s="87">
      <c r="A337" s="9">
        <f t="array" ref="A337">INDEX('YARN CODES'!$A$2:$A$1000,MATCH(D337&amp;E337,'YARN CODES'!$C$2:$C$1000&amp;'YARN CODES'!$D$2:$D$1000,0))</f>
        <v/>
      </c>
      <c r="B337" s="10" t="inlineStr">
        <is>
          <t>WEFT STOCK</t>
        </is>
      </c>
      <c r="C337" s="10" t="inlineStr">
        <is>
          <t>POLYESTER</t>
        </is>
      </c>
      <c r="D337" s="10" t="inlineStr">
        <is>
          <t>2-30-SHIVA</t>
        </is>
      </c>
      <c r="E337" s="5" t="n">
        <v>7745</v>
      </c>
      <c r="F337" s="10" t="inlineStr">
        <is>
          <t>SEA GREEN</t>
        </is>
      </c>
      <c r="G337" s="5" t="n">
        <v>6.08</v>
      </c>
      <c r="H337" s="11">
        <f>D337&amp;E337</f>
        <v/>
      </c>
      <c r="I337" s="11">
        <f>A337</f>
        <v/>
      </c>
    </row>
    <row r="338" hidden="1" ht="14.4" customHeight="1" s="87">
      <c r="A338" s="9">
        <f t="array" ref="A338">INDEX('YARN CODES'!$A$2:$A$1000,MATCH(D338&amp;E338,'YARN CODES'!$C$2:$C$1000&amp;'YARN CODES'!$D$2:$D$1000,0))</f>
        <v/>
      </c>
      <c r="B338" s="10" t="inlineStr">
        <is>
          <t>WEFT STOCK</t>
        </is>
      </c>
      <c r="C338" s="10" t="inlineStr">
        <is>
          <t>POLYESTER</t>
        </is>
      </c>
      <c r="D338" s="10" t="inlineStr">
        <is>
          <t>2-30-SHIVA</t>
        </is>
      </c>
      <c r="E338" s="5" t="n">
        <v>7746</v>
      </c>
      <c r="F338" s="10" t="inlineStr">
        <is>
          <t>BABY PINK</t>
        </is>
      </c>
      <c r="G338" s="5" t="n">
        <v>24.865</v>
      </c>
      <c r="H338" s="11">
        <f>D338&amp;E338</f>
        <v/>
      </c>
      <c r="I338" s="11">
        <f>A338</f>
        <v/>
      </c>
    </row>
    <row r="339" hidden="1" ht="14.4" customHeight="1" s="87">
      <c r="A339" s="9">
        <f t="array" ref="A339">INDEX('YARN CODES'!$A$2:$A$1000,MATCH(D339&amp;E339,'YARN CODES'!$C$2:$C$1000&amp;'YARN CODES'!$D$2:$D$1000,0))</f>
        <v/>
      </c>
      <c r="B339" s="10" t="inlineStr">
        <is>
          <t>WEFT STOCK</t>
        </is>
      </c>
      <c r="C339" s="10" t="inlineStr">
        <is>
          <t>POLYESTER</t>
        </is>
      </c>
      <c r="D339" s="10" t="inlineStr">
        <is>
          <t>2-30-SHIVA</t>
        </is>
      </c>
      <c r="E339" s="5" t="n">
        <v>7747</v>
      </c>
      <c r="F339" s="10" t="inlineStr">
        <is>
          <t>FAWN</t>
        </is>
      </c>
      <c r="G339" s="5" t="n">
        <v>48.88</v>
      </c>
      <c r="H339" s="11">
        <f>D339&amp;E339</f>
        <v/>
      </c>
      <c r="I339" s="11">
        <f>A339</f>
        <v/>
      </c>
    </row>
    <row r="340" hidden="1" ht="14.4" customHeight="1" s="87">
      <c r="A340" s="9">
        <f t="array" ref="A340">INDEX('YARN CODES'!$A$2:$A$1000,MATCH(D340&amp;E340,'YARN CODES'!$C$2:$C$1000&amp;'YARN CODES'!$D$2:$D$1000,0))</f>
        <v/>
      </c>
      <c r="B340" s="10" t="inlineStr">
        <is>
          <t>WEFT STOCK</t>
        </is>
      </c>
      <c r="C340" s="10" t="inlineStr">
        <is>
          <t>POLYESTER</t>
        </is>
      </c>
      <c r="D340" s="10" t="inlineStr">
        <is>
          <t>2-30-SHIVA</t>
        </is>
      </c>
      <c r="E340" s="5" t="n">
        <v>7748</v>
      </c>
      <c r="F340" s="10" t="inlineStr">
        <is>
          <t>BROWN</t>
        </is>
      </c>
      <c r="G340" s="5" t="n">
        <v>30.08</v>
      </c>
      <c r="H340" s="11">
        <f>D340&amp;E340</f>
        <v/>
      </c>
      <c r="I340" s="11">
        <f>A340</f>
        <v/>
      </c>
    </row>
    <row r="341" hidden="1" ht="14.4" customHeight="1" s="87">
      <c r="A341" s="9">
        <f t="array" ref="A341">INDEX('YARN CODES'!$A$2:$A$1000,MATCH(D341&amp;E341,'YARN CODES'!$C$2:$C$1000&amp;'YARN CODES'!$D$2:$D$1000,0))</f>
        <v/>
      </c>
      <c r="B341" s="10" t="inlineStr">
        <is>
          <t>WEFT STOCK</t>
        </is>
      </c>
      <c r="C341" s="10" t="inlineStr">
        <is>
          <t>POLYESTER</t>
        </is>
      </c>
      <c r="D341" s="10" t="inlineStr">
        <is>
          <t>2-30-SHIVA</t>
        </is>
      </c>
      <c r="E341" s="5" t="n">
        <v>7749</v>
      </c>
      <c r="F341" s="10" t="inlineStr">
        <is>
          <t>GREY</t>
        </is>
      </c>
      <c r="G341" s="5" t="n">
        <v>49.24</v>
      </c>
      <c r="H341" s="11">
        <f>D341&amp;E341</f>
        <v/>
      </c>
      <c r="I341" s="11">
        <f>A341</f>
        <v/>
      </c>
    </row>
    <row r="342" hidden="1" ht="14.4" customHeight="1" s="87">
      <c r="A342" s="9">
        <f t="array" ref="A342">INDEX('YARN CODES'!$A$2:$A$1000,MATCH(D342&amp;E342,'YARN CODES'!$C$2:$C$1000&amp;'YARN CODES'!$D$2:$D$1000,0))</f>
        <v/>
      </c>
      <c r="B342" s="10" t="inlineStr">
        <is>
          <t>WEFT STOCK</t>
        </is>
      </c>
      <c r="C342" s="10" t="inlineStr">
        <is>
          <t>POLYESTER</t>
        </is>
      </c>
      <c r="D342" s="10" t="inlineStr">
        <is>
          <t>2-30-SHIVA</t>
        </is>
      </c>
      <c r="E342" s="5" t="n">
        <v>7750</v>
      </c>
      <c r="F342" s="10" t="inlineStr">
        <is>
          <t>OLIVE</t>
        </is>
      </c>
      <c r="G342" s="5" t="n">
        <v>0</v>
      </c>
      <c r="H342" s="11">
        <f>D342&amp;E342</f>
        <v/>
      </c>
      <c r="I342" s="11">
        <f>A342</f>
        <v/>
      </c>
    </row>
    <row r="343" hidden="1" ht="14.4" customHeight="1" s="87">
      <c r="A343" s="9">
        <f t="array" ref="A343">INDEX('YARN CODES'!$A$2:$A$1000,MATCH(D343&amp;E343,'YARN CODES'!$C$2:$C$1000&amp;'YARN CODES'!$D$2:$D$1000,0))</f>
        <v/>
      </c>
      <c r="B343" s="10" t="inlineStr">
        <is>
          <t>WEFT STOCK</t>
        </is>
      </c>
      <c r="C343" s="10" t="inlineStr">
        <is>
          <t>POLYESTER</t>
        </is>
      </c>
      <c r="D343" s="10" t="inlineStr">
        <is>
          <t>600-D-FDY</t>
        </is>
      </c>
      <c r="E343" s="10" t="inlineStr">
        <is>
          <t>WHITE</t>
        </is>
      </c>
      <c r="F343" s="10" t="inlineStr">
        <is>
          <t>WHITE</t>
        </is>
      </c>
      <c r="G343" s="5" t="n">
        <v>32.84</v>
      </c>
      <c r="H343" s="11">
        <f>D343&amp;E343</f>
        <v/>
      </c>
      <c r="I343" s="11">
        <f>A343</f>
        <v/>
      </c>
    </row>
    <row r="344" hidden="1" ht="14.4" customHeight="1" s="87">
      <c r="A344" s="9">
        <f t="array" ref="A344">INDEX('YARN CODES'!$A$2:$A$1000,MATCH(D344&amp;E344,'YARN CODES'!$C$2:$C$1000&amp;'YARN CODES'!$D$2:$D$1000,0))</f>
        <v/>
      </c>
      <c r="B344" s="10" t="inlineStr">
        <is>
          <t>WEFT STOCK</t>
        </is>
      </c>
      <c r="C344" s="10" t="inlineStr">
        <is>
          <t>POLYESTER</t>
        </is>
      </c>
      <c r="D344" s="10" t="inlineStr">
        <is>
          <t>330-D</t>
        </is>
      </c>
      <c r="E344" s="10" t="inlineStr">
        <is>
          <t>VFD-258</t>
        </is>
      </c>
      <c r="F344" s="10" t="inlineStr">
        <is>
          <t>COFFEE</t>
        </is>
      </c>
      <c r="G344" s="5" t="n">
        <v>0</v>
      </c>
      <c r="H344" s="11">
        <f>D344&amp;E344</f>
        <v/>
      </c>
      <c r="I344" s="11">
        <f>A344</f>
        <v/>
      </c>
    </row>
    <row r="345" hidden="1" ht="14.4" customHeight="1" s="87">
      <c r="A345" s="9">
        <f t="array" ref="A345">INDEX('YARN CODES'!$A$2:$A$1000,MATCH(D345&amp;E345,'YARN CODES'!$C$2:$C$1000&amp;'YARN CODES'!$D$2:$D$1000,0))</f>
        <v/>
      </c>
      <c r="B345" s="10" t="inlineStr">
        <is>
          <t>WEFT STOCK</t>
        </is>
      </c>
      <c r="C345" s="10" t="inlineStr">
        <is>
          <t>POLYESTER</t>
        </is>
      </c>
      <c r="D345" s="10" t="inlineStr">
        <is>
          <t>6 NM</t>
        </is>
      </c>
      <c r="E345" s="10" t="inlineStr">
        <is>
          <t>GREY VISCOUSE</t>
        </is>
      </c>
      <c r="F345" s="10" t="inlineStr">
        <is>
          <t>GREY VISCOUSE</t>
        </is>
      </c>
      <c r="G345" s="5" t="n">
        <v>0</v>
      </c>
      <c r="H345" s="11">
        <f>D345&amp;E345</f>
        <v/>
      </c>
      <c r="I345" s="11">
        <f>A345</f>
        <v/>
      </c>
    </row>
    <row r="346" hidden="1" ht="14.4" customHeight="1" s="87">
      <c r="A346" s="9">
        <f t="array" ref="A346">INDEX('YARN CODES'!$A$2:$A$1000,MATCH(D346&amp;E346,'YARN CODES'!$C$2:$C$1000&amp;'YARN CODES'!$D$2:$D$1000,0))</f>
        <v/>
      </c>
      <c r="B346" s="10" t="inlineStr">
        <is>
          <t>WEFT STOCK</t>
        </is>
      </c>
      <c r="C346" s="10" t="inlineStr">
        <is>
          <t>POLYESTER</t>
        </is>
      </c>
      <c r="D346" s="10" t="inlineStr">
        <is>
          <t>3.5 NM</t>
        </is>
      </c>
      <c r="E346" s="10" t="inlineStr">
        <is>
          <t>3.5 NM VISCOUSE</t>
        </is>
      </c>
      <c r="F346" s="10" t="inlineStr">
        <is>
          <t>3.5 NM VISCOUSE</t>
        </is>
      </c>
      <c r="G346" s="5" t="n">
        <v>1233.5</v>
      </c>
      <c r="H346" s="11">
        <f>D346&amp;E346</f>
        <v/>
      </c>
      <c r="I346" s="11">
        <f>A346</f>
        <v/>
      </c>
    </row>
    <row r="347" hidden="1" ht="14.4" customHeight="1" s="87">
      <c r="A347" s="9">
        <f t="array" ref="A347">INDEX('YARN CODES'!$A$2:$A$1000,MATCH(D347&amp;E347,'YARN CODES'!$C$2:$C$1000&amp;'YARN CODES'!$D$2:$D$1000,0))</f>
        <v/>
      </c>
      <c r="B347" s="10" t="inlineStr">
        <is>
          <t>WEFT STOCK</t>
        </is>
      </c>
      <c r="C347" s="10" t="inlineStr">
        <is>
          <t>POLYESTER</t>
        </is>
      </c>
      <c r="D347" s="10" t="inlineStr">
        <is>
          <t>450-D-INT</t>
        </is>
      </c>
      <c r="E347" s="5" t="n">
        <v>1952</v>
      </c>
      <c r="F347" s="10" t="inlineStr">
        <is>
          <t>D ORANGE</t>
        </is>
      </c>
      <c r="G347" s="5" t="n">
        <v>0</v>
      </c>
      <c r="H347" s="11">
        <f>D347&amp;E347</f>
        <v/>
      </c>
      <c r="I347" s="11">
        <f>A347</f>
        <v/>
      </c>
    </row>
    <row r="348" hidden="1" ht="14.4" customHeight="1" s="87">
      <c r="A348" s="9">
        <f t="array" ref="A348">INDEX('YARN CODES'!$A$2:$A$1000,MATCH(D348&amp;E348,'YARN CODES'!$C$2:$C$1000&amp;'YARN CODES'!$D$2:$D$1000,0))</f>
        <v/>
      </c>
      <c r="B348" s="10" t="inlineStr">
        <is>
          <t>WEFT STOCK</t>
        </is>
      </c>
      <c r="C348" s="10" t="inlineStr">
        <is>
          <t>POLYESTER</t>
        </is>
      </c>
      <c r="D348" s="10" t="inlineStr">
        <is>
          <t>450-D-INT</t>
        </is>
      </c>
      <c r="E348" s="5" t="n">
        <v>4612</v>
      </c>
      <c r="F348" s="10" t="inlineStr">
        <is>
          <t>DUSTY PINK</t>
        </is>
      </c>
      <c r="G348" s="5" t="n">
        <v>102.77</v>
      </c>
      <c r="H348" s="11">
        <f>D348&amp;E348</f>
        <v/>
      </c>
      <c r="I348" s="11">
        <f>A348</f>
        <v/>
      </c>
    </row>
    <row r="349" hidden="1" ht="14.4" customHeight="1" s="87">
      <c r="A349" s="9">
        <f t="array" ref="A349">INDEX('YARN CODES'!$A$2:$A$1000,MATCH(D349&amp;E349,'YARN CODES'!$C$2:$C$1000&amp;'YARN CODES'!$D$2:$D$1000,0))</f>
        <v/>
      </c>
      <c r="B349" s="10" t="inlineStr">
        <is>
          <t>WEFT STOCK</t>
        </is>
      </c>
      <c r="C349" s="10" t="inlineStr">
        <is>
          <t>POLYESTER</t>
        </is>
      </c>
      <c r="D349" s="10" t="inlineStr">
        <is>
          <t>450-D-INT</t>
        </is>
      </c>
      <c r="E349" s="5" t="n">
        <v>5477</v>
      </c>
      <c r="F349" s="10" t="inlineStr">
        <is>
          <t>C BROWN</t>
        </is>
      </c>
      <c r="G349" s="5" t="n">
        <v>4.92</v>
      </c>
      <c r="H349" s="11">
        <f>D349&amp;E349</f>
        <v/>
      </c>
      <c r="I349" s="11">
        <f>A349</f>
        <v/>
      </c>
    </row>
    <row r="350" hidden="1" ht="14.4" customHeight="1" s="87">
      <c r="A350" s="9">
        <f t="array" ref="A350">INDEX('YARN CODES'!$A$2:$A$1000,MATCH(D350&amp;E350,'YARN CODES'!$C$2:$C$1000&amp;'YARN CODES'!$D$2:$D$1000,0))</f>
        <v/>
      </c>
      <c r="B350" s="10" t="inlineStr">
        <is>
          <t>WEFT STOCK</t>
        </is>
      </c>
      <c r="C350" s="10" t="inlineStr">
        <is>
          <t>POLYESTER</t>
        </is>
      </c>
      <c r="D350" s="10" t="inlineStr">
        <is>
          <t>450-D-INT</t>
        </is>
      </c>
      <c r="E350" s="5" t="n">
        <v>4407</v>
      </c>
      <c r="F350" s="10" t="inlineStr">
        <is>
          <t>LT GREY</t>
        </is>
      </c>
      <c r="G350" s="5" t="n">
        <v>88.06999999999999</v>
      </c>
      <c r="H350" s="11">
        <f>D350&amp;E350</f>
        <v/>
      </c>
      <c r="I350" s="11">
        <f>A350</f>
        <v/>
      </c>
    </row>
    <row r="351" hidden="1" ht="14.4" customHeight="1" s="87">
      <c r="A351" s="9">
        <f t="array" ref="A351">INDEX('YARN CODES'!$A$2:$A$1000,MATCH(D351&amp;E351,'YARN CODES'!$C$2:$C$1000&amp;'YARN CODES'!$D$2:$D$1000,0))</f>
        <v/>
      </c>
      <c r="B351" s="10" t="inlineStr">
        <is>
          <t>WEFT STOCK</t>
        </is>
      </c>
      <c r="C351" s="10" t="inlineStr">
        <is>
          <t>POLYESTER</t>
        </is>
      </c>
      <c r="D351" s="10" t="inlineStr">
        <is>
          <t>450-D-INT</t>
        </is>
      </c>
      <c r="E351" s="5" t="n">
        <v>4382</v>
      </c>
      <c r="F351" s="10" t="inlineStr">
        <is>
          <t>DUSTY ORANGE</t>
        </is>
      </c>
      <c r="G351" s="5" t="n">
        <v>67.91</v>
      </c>
      <c r="H351" s="11">
        <f>D351&amp;E351</f>
        <v/>
      </c>
      <c r="I351" s="11">
        <f>A351</f>
        <v/>
      </c>
    </row>
    <row r="352" hidden="1" ht="14.4" customHeight="1" s="87">
      <c r="A352" s="9">
        <f t="array" ref="A352">INDEX('YARN CODES'!$A$2:$A$1000,MATCH(D352&amp;E352,'YARN CODES'!$C$2:$C$1000&amp;'YARN CODES'!$D$2:$D$1000,0))</f>
        <v/>
      </c>
      <c r="B352" s="10" t="inlineStr">
        <is>
          <t>WEFT STOCK</t>
        </is>
      </c>
      <c r="C352" s="10" t="inlineStr">
        <is>
          <t>POLYESTER</t>
        </is>
      </c>
      <c r="D352" s="10" t="inlineStr">
        <is>
          <t>450-D-INT</t>
        </is>
      </c>
      <c r="E352" s="5" t="n">
        <v>7201</v>
      </c>
      <c r="F352" s="10" t="inlineStr">
        <is>
          <t>LT FIROZI</t>
        </is>
      </c>
      <c r="G352" s="5" t="n">
        <v>125.45</v>
      </c>
      <c r="H352" s="11">
        <f>D352&amp;E352</f>
        <v/>
      </c>
      <c r="I352" s="11">
        <f>A352</f>
        <v/>
      </c>
    </row>
    <row r="353" hidden="1" ht="14.4" customHeight="1" s="87">
      <c r="A353" s="9">
        <f t="array" ref="A353">INDEX('YARN CODES'!$A$2:$A$1000,MATCH(D353&amp;E353,'YARN CODES'!$C$2:$C$1000&amp;'YARN CODES'!$D$2:$D$1000,0))</f>
        <v/>
      </c>
      <c r="B353" s="10" t="inlineStr">
        <is>
          <t>WEFT STOCK</t>
        </is>
      </c>
      <c r="C353" s="10" t="inlineStr">
        <is>
          <t>POLYESTER</t>
        </is>
      </c>
      <c r="D353" s="10" t="inlineStr">
        <is>
          <t>450-D-INT</t>
        </is>
      </c>
      <c r="E353" s="5" t="n">
        <v>4406</v>
      </c>
      <c r="F353" s="10" t="inlineStr">
        <is>
          <t>MD FAWN</t>
        </is>
      </c>
      <c r="G353" s="5" t="n">
        <v>0</v>
      </c>
      <c r="H353" s="11">
        <f>D353&amp;E353</f>
        <v/>
      </c>
      <c r="I353" s="11">
        <f>A353</f>
        <v/>
      </c>
    </row>
    <row r="354" hidden="1" ht="14.4" customHeight="1" s="87">
      <c r="A354" s="9">
        <f t="array" ref="A354">INDEX('YARN CODES'!$A$2:$A$1000,MATCH(D354&amp;E354,'YARN CODES'!$C$2:$C$1000&amp;'YARN CODES'!$D$2:$D$1000,0))</f>
        <v/>
      </c>
      <c r="B354" s="10" t="inlineStr">
        <is>
          <t>WEFT STOCK</t>
        </is>
      </c>
      <c r="C354" s="10" t="inlineStr">
        <is>
          <t>POLYESTER</t>
        </is>
      </c>
      <c r="D354" s="10" t="inlineStr">
        <is>
          <t>330-D</t>
        </is>
      </c>
      <c r="E354" s="10" t="inlineStr">
        <is>
          <t>R BLUE</t>
        </is>
      </c>
      <c r="F354" s="10" t="inlineStr">
        <is>
          <t>R BLUE</t>
        </is>
      </c>
      <c r="G354" s="5" t="n">
        <v>28</v>
      </c>
      <c r="H354" s="11">
        <f>D354&amp;E354</f>
        <v/>
      </c>
      <c r="I354" s="11">
        <f>A354</f>
        <v/>
      </c>
    </row>
    <row r="355" hidden="1" ht="14.4" customHeight="1" s="87">
      <c r="A355" s="9">
        <f t="array" ref="A355">INDEX('YARN CODES'!$A$2:$A$1000,MATCH(D355&amp;E355,'YARN CODES'!$C$2:$C$1000&amp;'YARN CODES'!$D$2:$D$1000,0))</f>
        <v/>
      </c>
      <c r="B355" s="10" t="inlineStr">
        <is>
          <t>WEFT STOCK</t>
        </is>
      </c>
      <c r="C355" s="10" t="inlineStr">
        <is>
          <t>LUREX</t>
        </is>
      </c>
      <c r="D355" s="10" t="inlineStr">
        <is>
          <t>LUREX</t>
        </is>
      </c>
      <c r="E355" s="10" t="inlineStr">
        <is>
          <t>J GOLD</t>
        </is>
      </c>
      <c r="F355" s="10" t="inlineStr">
        <is>
          <t>J GOLD</t>
        </is>
      </c>
      <c r="G355" s="5" t="n">
        <v>0</v>
      </c>
      <c r="H355" s="11">
        <f>D355&amp;E355</f>
        <v/>
      </c>
      <c r="I355" s="11">
        <f>A355</f>
        <v/>
      </c>
    </row>
    <row r="356" hidden="1" ht="14.4" customHeight="1" s="87">
      <c r="A356" s="9">
        <f t="array" ref="A356">INDEX('YARN CODES'!$A$2:$A$1000,MATCH(D356&amp;E356,'YARN CODES'!$C$2:$C$1000&amp;'YARN CODES'!$D$2:$D$1000,0))</f>
        <v/>
      </c>
      <c r="B356" s="10" t="inlineStr">
        <is>
          <t>WEFT STOCK</t>
        </is>
      </c>
      <c r="C356" s="10" t="inlineStr">
        <is>
          <t>LUREX</t>
        </is>
      </c>
      <c r="D356" s="10" t="inlineStr">
        <is>
          <t>LUREX</t>
        </is>
      </c>
      <c r="E356" s="10" t="inlineStr">
        <is>
          <t>FL 1002</t>
        </is>
      </c>
      <c r="F356" s="10" t="inlineStr">
        <is>
          <t>FL 1002</t>
        </is>
      </c>
      <c r="G356" s="5" t="n">
        <v>0</v>
      </c>
      <c r="H356" s="11">
        <f>D356&amp;E356</f>
        <v/>
      </c>
      <c r="I356" s="11">
        <f>A356</f>
        <v/>
      </c>
    </row>
    <row r="357" hidden="1" ht="14.4" customHeight="1" s="87">
      <c r="A357" s="9">
        <f t="array" ref="A357">INDEX('YARN CODES'!$A$2:$A$1000,MATCH(D357&amp;E357,'YARN CODES'!$C$2:$C$1000&amp;'YARN CODES'!$D$2:$D$1000,0))</f>
        <v/>
      </c>
      <c r="B357" s="10" t="inlineStr">
        <is>
          <t>WEFT STOCK</t>
        </is>
      </c>
      <c r="C357" s="10" t="inlineStr">
        <is>
          <t>COTTON</t>
        </is>
      </c>
      <c r="D357" s="10" t="inlineStr">
        <is>
          <t>2-8-COTTON</t>
        </is>
      </c>
      <c r="E357" s="10" t="inlineStr">
        <is>
          <t>2-8-COTTON</t>
        </is>
      </c>
      <c r="F357" s="10" t="inlineStr">
        <is>
          <t>2-8-COTTON</t>
        </is>
      </c>
      <c r="G357" s="5" t="n">
        <v>53</v>
      </c>
      <c r="H357" s="11">
        <f>D357&amp;E357</f>
        <v/>
      </c>
      <c r="I357" s="11">
        <f>A357</f>
        <v/>
      </c>
    </row>
    <row r="358" hidden="1" ht="14.4" customHeight="1" s="87">
      <c r="A358" s="9">
        <f t="array" ref="A358">INDEX('YARN CODES'!$A$2:$A$1000,MATCH(D358&amp;E358,'YARN CODES'!$C$2:$C$1000&amp;'YARN CODES'!$D$2:$D$1000,0))</f>
        <v/>
      </c>
      <c r="B358" s="10" t="inlineStr">
        <is>
          <t>WEFT STOCK</t>
        </is>
      </c>
      <c r="C358" s="10" t="inlineStr">
        <is>
          <t>COTTON</t>
        </is>
      </c>
      <c r="D358" s="10" t="inlineStr">
        <is>
          <t>2-6-C</t>
        </is>
      </c>
      <c r="E358" s="10" t="inlineStr">
        <is>
          <t>2-6-WHITE</t>
        </is>
      </c>
      <c r="F358" s="10" t="inlineStr">
        <is>
          <t>2-6-WHITE</t>
        </is>
      </c>
      <c r="G358" s="5" t="n">
        <v>60.7</v>
      </c>
      <c r="H358" s="11">
        <f>D358&amp;E358</f>
        <v/>
      </c>
      <c r="I358" s="11">
        <f>A358</f>
        <v/>
      </c>
    </row>
    <row r="359" hidden="1" ht="14.4" customHeight="1" s="87">
      <c r="A359" s="9">
        <f t="array" ref="A359">INDEX('YARN CODES'!$A$2:$A$1000,MATCH(D359&amp;E359,'YARN CODES'!$C$2:$C$1000&amp;'YARN CODES'!$D$2:$D$1000,0))</f>
        <v/>
      </c>
      <c r="B359" s="10" t="inlineStr">
        <is>
          <t>WEFT STOCK (DEAD)</t>
        </is>
      </c>
      <c r="C359" s="10" t="inlineStr">
        <is>
          <t>COTTON</t>
        </is>
      </c>
      <c r="D359" s="10" t="inlineStr">
        <is>
          <t>2-24-COTTON</t>
        </is>
      </c>
      <c r="E359" s="10" t="inlineStr">
        <is>
          <t>T BLUE</t>
        </is>
      </c>
      <c r="F359" s="10" t="inlineStr">
        <is>
          <t>T BLUE</t>
        </is>
      </c>
      <c r="G359" s="5" t="n">
        <v>30.85</v>
      </c>
      <c r="H359" s="11">
        <f>D359&amp;E359</f>
        <v/>
      </c>
      <c r="I359" s="11">
        <f>A359</f>
        <v/>
      </c>
    </row>
    <row r="360" hidden="1" ht="14.4" customHeight="1" s="87">
      <c r="A360" s="9">
        <f t="array" ref="A360">INDEX('YARN CODES'!$A$2:$A$1000,MATCH(D360&amp;E360,'YARN CODES'!$C$2:$C$1000&amp;'YARN CODES'!$D$2:$D$1000,0))</f>
        <v/>
      </c>
      <c r="B360" s="10" t="inlineStr">
        <is>
          <t>WEFT STOCK (DEAD)</t>
        </is>
      </c>
      <c r="C360" s="10" t="inlineStr">
        <is>
          <t>COTTON</t>
        </is>
      </c>
      <c r="D360" s="10" t="inlineStr">
        <is>
          <t>2-20-COTTON</t>
        </is>
      </c>
      <c r="E360" s="10" t="inlineStr">
        <is>
          <t>SKY BLUE</t>
        </is>
      </c>
      <c r="F360" s="10" t="inlineStr">
        <is>
          <t>SKY BLUE</t>
        </is>
      </c>
      <c r="G360" s="5" t="n">
        <v>63.59</v>
      </c>
      <c r="H360" s="11">
        <f>D360&amp;E360</f>
        <v/>
      </c>
      <c r="I360" s="11">
        <f>A360</f>
        <v/>
      </c>
    </row>
    <row r="361" hidden="1" ht="14.4" customHeight="1" s="87">
      <c r="A361" s="9">
        <f t="array" ref="A361">INDEX('YARN CODES'!$A$2:$A$1000,MATCH(D361&amp;E361,'YARN CODES'!$C$2:$C$1000&amp;'YARN CODES'!$D$2:$D$1000,0))</f>
        <v/>
      </c>
      <c r="B361" s="10" t="inlineStr">
        <is>
          <t>WEFT STOCK (DEAD)</t>
        </is>
      </c>
      <c r="C361" s="10" t="inlineStr">
        <is>
          <t>COTTON</t>
        </is>
      </c>
      <c r="D361" s="10" t="inlineStr">
        <is>
          <t>2-24-COTTON</t>
        </is>
      </c>
      <c r="E361" s="10" t="inlineStr">
        <is>
          <t>AQUA</t>
        </is>
      </c>
      <c r="F361" s="10" t="inlineStr">
        <is>
          <t>AQUA</t>
        </is>
      </c>
      <c r="G361" s="5" t="n">
        <v>3.35</v>
      </c>
      <c r="H361" s="11">
        <f>D361&amp;E361</f>
        <v/>
      </c>
      <c r="I361" s="11">
        <f>A361</f>
        <v/>
      </c>
    </row>
    <row r="362" hidden="1" ht="14.4" customHeight="1" s="87">
      <c r="A362" s="9">
        <f t="array" ref="A362">INDEX('YARN CODES'!$A$2:$A$1000,MATCH(D362&amp;E362,'YARN CODES'!$C$2:$C$1000&amp;'YARN CODES'!$D$2:$D$1000,0))</f>
        <v/>
      </c>
      <c r="B362" s="10" t="inlineStr">
        <is>
          <t>WEFT STOCK (DEAD)</t>
        </is>
      </c>
      <c r="C362" s="10" t="inlineStr">
        <is>
          <t>COTTON</t>
        </is>
      </c>
      <c r="D362" s="10" t="inlineStr">
        <is>
          <t>2-24-COTTON</t>
        </is>
      </c>
      <c r="E362" s="10" t="inlineStr">
        <is>
          <t>GREEN</t>
        </is>
      </c>
      <c r="F362" s="10" t="inlineStr">
        <is>
          <t>GREEN</t>
        </is>
      </c>
      <c r="G362" s="5" t="n">
        <v>4.5</v>
      </c>
      <c r="H362" s="11">
        <f>D362&amp;E362</f>
        <v/>
      </c>
      <c r="I362" s="11">
        <f>A362</f>
        <v/>
      </c>
    </row>
    <row r="363" hidden="1" ht="14.4" customHeight="1" s="87">
      <c r="A363" s="9">
        <f t="array" ref="A363">INDEX('YARN CODES'!$A$2:$A$1000,MATCH(D363&amp;E363,'YARN CODES'!$C$2:$C$1000&amp;'YARN CODES'!$D$2:$D$1000,0))</f>
        <v/>
      </c>
      <c r="B363" s="10" t="inlineStr">
        <is>
          <t>WEFT STOCK (DEAD)</t>
        </is>
      </c>
      <c r="C363" s="10" t="inlineStr">
        <is>
          <t>COTTON</t>
        </is>
      </c>
      <c r="D363" s="10" t="inlineStr">
        <is>
          <t>2-24-COTTON</t>
        </is>
      </c>
      <c r="E363" s="10" t="inlineStr">
        <is>
          <t>KITTY WASH</t>
        </is>
      </c>
      <c r="F363" s="10" t="inlineStr">
        <is>
          <t>KITTY WASH</t>
        </is>
      </c>
      <c r="G363" s="5" t="n">
        <v>23.5</v>
      </c>
      <c r="H363" s="11">
        <f>D363&amp;E363</f>
        <v/>
      </c>
      <c r="I363" s="11">
        <f>A363</f>
        <v/>
      </c>
    </row>
    <row r="364" hidden="1" ht="14.4" customHeight="1" s="87">
      <c r="A364" s="9">
        <f t="array" ref="A364">INDEX('YARN CODES'!$A$2:$A$1000,MATCH(D364&amp;E364,'YARN CODES'!$C$2:$C$1000&amp;'YARN CODES'!$D$2:$D$1000,0))</f>
        <v/>
      </c>
      <c r="B364" s="10" t="inlineStr">
        <is>
          <t>WEFT STOCK (DEAD)</t>
        </is>
      </c>
      <c r="C364" s="10" t="inlineStr">
        <is>
          <t>COTTON</t>
        </is>
      </c>
      <c r="D364" s="10" t="inlineStr">
        <is>
          <t>2-30-COTTON</t>
        </is>
      </c>
      <c r="E364" s="10" t="inlineStr">
        <is>
          <t>BLUE</t>
        </is>
      </c>
      <c r="F364" s="10" t="inlineStr">
        <is>
          <t>BLUE</t>
        </is>
      </c>
      <c r="G364" s="5" t="n">
        <v>26.3</v>
      </c>
      <c r="H364" s="11">
        <f>D364&amp;E364</f>
        <v/>
      </c>
      <c r="I364" s="11">
        <f>A364</f>
        <v/>
      </c>
    </row>
    <row r="365" hidden="1" ht="14.4" customHeight="1" s="87">
      <c r="A365" s="9">
        <f t="array" ref="A365">INDEX('YARN CODES'!$A$2:$A$1000,MATCH(D365&amp;E365,'YARN CODES'!$C$2:$C$1000&amp;'YARN CODES'!$D$2:$D$1000,0))</f>
        <v/>
      </c>
      <c r="B365" s="10" t="inlineStr">
        <is>
          <t>WEFT STOCK (DEAD)</t>
        </is>
      </c>
      <c r="C365" s="10" t="inlineStr">
        <is>
          <t>COTTON</t>
        </is>
      </c>
      <c r="D365" s="10" t="inlineStr">
        <is>
          <t>2-24-COTTON</t>
        </is>
      </c>
      <c r="E365" s="10" t="inlineStr">
        <is>
          <t>PURPLE</t>
        </is>
      </c>
      <c r="F365" s="10" t="inlineStr">
        <is>
          <t>PURPLE</t>
        </is>
      </c>
      <c r="G365" s="5" t="n">
        <v>44.16</v>
      </c>
      <c r="H365" s="11">
        <f>D365&amp;E365</f>
        <v/>
      </c>
      <c r="I365" s="11">
        <f>A365</f>
        <v/>
      </c>
    </row>
    <row r="366" hidden="1" ht="14.4" customHeight="1" s="87">
      <c r="A366" s="9">
        <f t="array" ref="A366">INDEX('YARN CODES'!$A$2:$A$1000,MATCH(D366&amp;E366,'YARN CODES'!$C$2:$C$1000&amp;'YARN CODES'!$D$2:$D$1000,0))</f>
        <v/>
      </c>
      <c r="B366" s="10" t="inlineStr">
        <is>
          <t>WEFT STOCK (DEAD)</t>
        </is>
      </c>
      <c r="C366" s="10" t="inlineStr">
        <is>
          <t>COTTON</t>
        </is>
      </c>
      <c r="D366" s="10" t="inlineStr">
        <is>
          <t>2-24-COTTON</t>
        </is>
      </c>
      <c r="E366" s="10" t="inlineStr">
        <is>
          <t>DEEP SEA</t>
        </is>
      </c>
      <c r="F366" s="10" t="inlineStr">
        <is>
          <t>DEEP SEA</t>
        </is>
      </c>
      <c r="G366" s="5" t="n">
        <v>15.1</v>
      </c>
      <c r="H366" s="11">
        <f>D366&amp;E366</f>
        <v/>
      </c>
      <c r="I366" s="11">
        <f>A366</f>
        <v/>
      </c>
    </row>
    <row r="367" hidden="1" ht="14.4" customHeight="1" s="87">
      <c r="A367" s="9">
        <f t="array" ref="A367">INDEX('YARN CODES'!$A$2:$A$1000,MATCH(D367&amp;E367,'YARN CODES'!$C$2:$C$1000&amp;'YARN CODES'!$D$2:$D$1000,0))</f>
        <v/>
      </c>
      <c r="B367" s="10" t="inlineStr">
        <is>
          <t>WEFT STOCK (DEAD)</t>
        </is>
      </c>
      <c r="C367" s="10" t="inlineStr">
        <is>
          <t>COTTON</t>
        </is>
      </c>
      <c r="D367" s="10" t="inlineStr">
        <is>
          <t>10-SINGLE DYED SAMPLE YARN</t>
        </is>
      </c>
      <c r="E367" s="10" t="inlineStr">
        <is>
          <t>10-SINGLE DYED SAMPLE YARN</t>
        </is>
      </c>
      <c r="F367" s="10" t="inlineStr">
        <is>
          <t>10-SINGLE DYED SAMPLE YARN</t>
        </is>
      </c>
      <c r="G367" s="5" t="n">
        <v>42.51</v>
      </c>
      <c r="H367" s="11">
        <f>D367&amp;E367</f>
        <v/>
      </c>
      <c r="I367" s="11">
        <f>A367</f>
        <v/>
      </c>
    </row>
    <row r="368" hidden="1" ht="14.4" customHeight="1" s="87">
      <c r="A368" s="9">
        <f t="array" ref="A368">INDEX('YARN CODES'!$A$2:$A$1000,MATCH(D368&amp;E368,'YARN CODES'!$C$2:$C$1000&amp;'YARN CODES'!$D$2:$D$1000,0))</f>
        <v/>
      </c>
      <c r="B368" s="10" t="inlineStr">
        <is>
          <t>WEFT STOCK (DEAD)</t>
        </is>
      </c>
      <c r="C368" s="10" t="inlineStr">
        <is>
          <t>COTTON</t>
        </is>
      </c>
      <c r="D368" s="10" t="inlineStr">
        <is>
          <t>20-SINGLE DYED SAMPLE YARN</t>
        </is>
      </c>
      <c r="E368" s="10" t="inlineStr">
        <is>
          <t>20-SINGLE DYED SAMPLE YARN</t>
        </is>
      </c>
      <c r="F368" s="10" t="inlineStr">
        <is>
          <t>20-SINGLE DYED SAMPLE YARN</t>
        </is>
      </c>
      <c r="G368" s="5" t="n">
        <v>32</v>
      </c>
      <c r="H368" s="11">
        <f>D368&amp;E368</f>
        <v/>
      </c>
      <c r="I368" s="11">
        <f>A368</f>
        <v/>
      </c>
    </row>
    <row r="369" hidden="1" ht="14.4" customHeight="1" s="87">
      <c r="A369" s="9">
        <f t="array" ref="A369">INDEX('YARN CODES'!$A$2:$A$1000,MATCH(D369&amp;E369,'YARN CODES'!$C$2:$C$1000&amp;'YARN CODES'!$D$2:$D$1000,0))</f>
        <v/>
      </c>
      <c r="B369" s="10" t="inlineStr">
        <is>
          <t>WEFT STOCK (DEAD)</t>
        </is>
      </c>
      <c r="C369" s="10" t="inlineStr">
        <is>
          <t>COTTON</t>
        </is>
      </c>
      <c r="D369" s="10" t="inlineStr">
        <is>
          <t>20-SINGLE COTTON</t>
        </is>
      </c>
      <c r="E369" s="10" t="inlineStr">
        <is>
          <t>BLEACH</t>
        </is>
      </c>
      <c r="F369" s="10" t="inlineStr">
        <is>
          <t>BLEACH</t>
        </is>
      </c>
      <c r="G369" s="5" t="n">
        <v>7.5</v>
      </c>
      <c r="H369" s="11">
        <f>D369&amp;E369</f>
        <v/>
      </c>
      <c r="I369" s="11">
        <f>A369</f>
        <v/>
      </c>
    </row>
    <row r="370" hidden="1" ht="14.4" customHeight="1" s="87">
      <c r="A370" s="9">
        <f t="array" ref="A370">INDEX('YARN CODES'!$A$2:$A$1000,MATCH(D370&amp;E370,'YARN CODES'!$C$2:$C$1000&amp;'YARN CODES'!$D$2:$D$1000,0))</f>
        <v/>
      </c>
      <c r="B370" s="10" t="inlineStr">
        <is>
          <t>WEFT STOCK (DEAD)</t>
        </is>
      </c>
      <c r="C370" s="10" t="inlineStr">
        <is>
          <t>POLYESTER</t>
        </is>
      </c>
      <c r="D370" s="10" t="inlineStr">
        <is>
          <t>400-D FDY</t>
        </is>
      </c>
      <c r="E370" s="5" t="n">
        <v>9616</v>
      </c>
      <c r="F370" s="10" t="inlineStr">
        <is>
          <t>MANGO</t>
        </is>
      </c>
      <c r="G370" s="5" t="n">
        <v>178.25</v>
      </c>
      <c r="H370" s="11">
        <f>D370&amp;E370</f>
        <v/>
      </c>
      <c r="I370" s="11">
        <f>A370</f>
        <v/>
      </c>
    </row>
    <row r="371" hidden="1" ht="14.4" customHeight="1" s="87">
      <c r="A371" s="9">
        <f t="array" ref="A371">INDEX('YARN CODES'!$A$2:$A$1000,MATCH(D371&amp;E371,'YARN CODES'!$C$2:$C$1000&amp;'YARN CODES'!$D$2:$D$1000,0))</f>
        <v/>
      </c>
      <c r="B371" s="10" t="inlineStr">
        <is>
          <t>WEFT STOCK (DEAD)</t>
        </is>
      </c>
      <c r="C371" s="10" t="inlineStr">
        <is>
          <t>POLYESTER</t>
        </is>
      </c>
      <c r="D371" s="10" t="inlineStr">
        <is>
          <t>300-D-AIRTEX</t>
        </is>
      </c>
      <c r="E371" s="5" t="n">
        <v>3019</v>
      </c>
      <c r="F371" s="10" t="inlineStr">
        <is>
          <t>COFFEE</t>
        </is>
      </c>
      <c r="G371" s="5" t="n">
        <v>234.52</v>
      </c>
      <c r="H371" s="11">
        <f>D371&amp;E371</f>
        <v/>
      </c>
      <c r="I371" s="11">
        <f>A371</f>
        <v/>
      </c>
    </row>
    <row r="372" hidden="1" ht="14.4" customHeight="1" s="87">
      <c r="A372" s="9">
        <f t="array" ref="A372">INDEX('YARN CODES'!$A$2:$A$1000,MATCH(D372&amp;E372,'YARN CODES'!$C$2:$C$1000&amp;'YARN CODES'!$D$2:$D$1000,0))</f>
        <v/>
      </c>
      <c r="B372" s="10" t="inlineStr">
        <is>
          <t>WEFT STOCK (DEAD)</t>
        </is>
      </c>
      <c r="C372" s="10" t="inlineStr">
        <is>
          <t>POLYESTER</t>
        </is>
      </c>
      <c r="D372" s="10" t="inlineStr">
        <is>
          <t>300-D-O</t>
        </is>
      </c>
      <c r="E372" s="10" t="inlineStr">
        <is>
          <t>KORA</t>
        </is>
      </c>
      <c r="F372" s="10" t="inlineStr">
        <is>
          <t>KORA</t>
        </is>
      </c>
      <c r="G372" s="5" t="n">
        <v>99.90000000000001</v>
      </c>
      <c r="H372" s="11">
        <f>D372&amp;E372</f>
        <v/>
      </c>
      <c r="I372" s="11">
        <f>A372</f>
        <v/>
      </c>
    </row>
    <row r="373" ht="13.2" customHeight="1" s="87">
      <c r="A373" s="9">
        <f t="array" ref="A373">INDEX('YARN CODES'!$A$2:$A$1000,MATCH(D373&amp;E373,'YARN CODES'!$C$2:$C$1000&amp;'YARN CODES'!$D$2:$D$1000,0))</f>
        <v/>
      </c>
      <c r="B373" s="11" t="inlineStr">
        <is>
          <t>WARP STOCK</t>
        </is>
      </c>
      <c r="C373" s="11" t="inlineStr">
        <is>
          <t>POLYESTER</t>
        </is>
      </c>
      <c r="D373" s="11" t="inlineStr">
        <is>
          <t>150*350 POLYESTER</t>
        </is>
      </c>
      <c r="E373" s="11" t="inlineStr">
        <is>
          <t>BRIGHT CREAM</t>
        </is>
      </c>
      <c r="F373" s="11" t="inlineStr">
        <is>
          <t>BRIGHT CREAM</t>
        </is>
      </c>
      <c r="G373" s="11" t="n">
        <v>0</v>
      </c>
      <c r="H373" s="11">
        <f>D373&amp;E373</f>
        <v/>
      </c>
      <c r="I373" s="11">
        <f>A373</f>
        <v/>
      </c>
    </row>
    <row r="374" ht="13.2" customHeight="1" s="87">
      <c r="A374" s="9">
        <f t="array" ref="A374">INDEX('YARN CODES'!$A$2:$A$1000,MATCH(D374&amp;E374,'YARN CODES'!$C$2:$C$1000&amp;'YARN CODES'!$D$2:$D$1000,0))</f>
        <v/>
      </c>
      <c r="B374" s="11" t="inlineStr">
        <is>
          <t>WARP STOCK</t>
        </is>
      </c>
      <c r="C374" s="11" t="inlineStr">
        <is>
          <t>POLYESTER</t>
        </is>
      </c>
      <c r="D374" s="11" t="inlineStr">
        <is>
          <t>150*350 POLYESTER</t>
        </is>
      </c>
      <c r="E374" s="11" t="n">
        <v>2234</v>
      </c>
      <c r="F374" s="11" t="inlineStr">
        <is>
          <t>LT GOLD</t>
        </is>
      </c>
      <c r="G374" s="11" t="n">
        <v>0</v>
      </c>
      <c r="H374" s="11">
        <f>D374&amp;E374</f>
        <v/>
      </c>
      <c r="I374" s="11">
        <f>A374</f>
        <v/>
      </c>
    </row>
    <row r="375" ht="13.2" customHeight="1" s="87">
      <c r="A375" s="9">
        <f t="array" ref="A375">INDEX('YARN CODES'!$A$2:$A$1000,MATCH(D375&amp;E375,'YARN CODES'!$C$2:$C$1000&amp;'YARN CODES'!$D$2:$D$1000,0))</f>
        <v/>
      </c>
      <c r="B375" s="11" t="inlineStr">
        <is>
          <t>WARP STOCK</t>
        </is>
      </c>
      <c r="C375" s="11" t="inlineStr">
        <is>
          <t>POLYESTER</t>
        </is>
      </c>
      <c r="D375" s="11" t="inlineStr">
        <is>
          <t>150*350 POLYESTER</t>
        </is>
      </c>
      <c r="E375" s="11" t="inlineStr">
        <is>
          <t>SILKY BEIGE</t>
        </is>
      </c>
      <c r="F375" s="11" t="inlineStr">
        <is>
          <t>SILKY BEIGE</t>
        </is>
      </c>
      <c r="G375" s="11" t="n">
        <v>0</v>
      </c>
      <c r="H375" s="11">
        <f>D375&amp;E375</f>
        <v/>
      </c>
      <c r="I375" s="11">
        <f>A375</f>
        <v/>
      </c>
    </row>
    <row r="376" ht="13.2" customHeight="1" s="87">
      <c r="A376" s="9">
        <f t="array" ref="A376">INDEX('YARN CODES'!$A$2:$A$1000,MATCH(D376&amp;E376,'YARN CODES'!$C$2:$C$1000&amp;'YARN CODES'!$D$2:$D$1000,0))</f>
        <v/>
      </c>
      <c r="B376" s="11" t="inlineStr">
        <is>
          <t>WARP STOCK</t>
        </is>
      </c>
      <c r="C376" s="11" t="inlineStr">
        <is>
          <t>POLYESTER</t>
        </is>
      </c>
      <c r="D376" s="11" t="inlineStr">
        <is>
          <t>150*350 POLYESTER</t>
        </is>
      </c>
      <c r="E376" s="11" t="n">
        <v>11626</v>
      </c>
      <c r="F376" s="11" t="inlineStr">
        <is>
          <t>BRIGHT CREAM</t>
        </is>
      </c>
      <c r="G376" s="11" t="n">
        <v>0</v>
      </c>
      <c r="H376" s="11">
        <f>D376&amp;E376</f>
        <v/>
      </c>
      <c r="I376" s="11">
        <f>A376</f>
        <v/>
      </c>
    </row>
    <row r="377" ht="13.2" customHeight="1" s="87">
      <c r="A377" s="9">
        <f t="array" ref="A377">INDEX('YARN CODES'!$A$2:$A$1000,MATCH(D377&amp;E377,'YARN CODES'!$C$2:$C$1000&amp;'YARN CODES'!$D$2:$D$1000,0))</f>
        <v/>
      </c>
      <c r="B377" s="11" t="inlineStr">
        <is>
          <t>WARP STOCK</t>
        </is>
      </c>
      <c r="C377" s="11" t="inlineStr">
        <is>
          <t>POLYESTER</t>
        </is>
      </c>
      <c r="D377" s="11" t="inlineStr">
        <is>
          <t>150*350 BRIGHT</t>
        </is>
      </c>
      <c r="E377" s="11" t="inlineStr">
        <is>
          <t>8284 BRIGHT</t>
        </is>
      </c>
      <c r="F377" s="11" t="inlineStr">
        <is>
          <t>8284 BRIGHT</t>
        </is>
      </c>
      <c r="G377" s="11" t="n">
        <v>0</v>
      </c>
      <c r="H377" s="11">
        <f>D377&amp;E377</f>
        <v/>
      </c>
      <c r="I377" s="11">
        <f>A377</f>
        <v/>
      </c>
    </row>
    <row r="378" ht="13.2" customHeight="1" s="87">
      <c r="A378" s="9">
        <f t="array" ref="A378">INDEX('YARN CODES'!$A$2:$A$1000,MATCH(D378&amp;E378,'YARN CODES'!$C$2:$C$1000&amp;'YARN CODES'!$D$2:$D$1000,0))</f>
        <v/>
      </c>
      <c r="B378" s="11" t="inlineStr">
        <is>
          <t>WARP STOCK</t>
        </is>
      </c>
      <c r="C378" s="11" t="inlineStr">
        <is>
          <t>POLYESTER</t>
        </is>
      </c>
      <c r="D378" s="11" t="inlineStr">
        <is>
          <t>150*350 BRIGHT</t>
        </is>
      </c>
      <c r="E378" s="11" t="inlineStr">
        <is>
          <t>9151 BRIGHT</t>
        </is>
      </c>
      <c r="F378" s="11" t="inlineStr">
        <is>
          <t>9151 BRIGHT</t>
        </is>
      </c>
      <c r="G378" s="11" t="n">
        <v>343.4</v>
      </c>
      <c r="H378" s="11">
        <f>D378&amp;E378</f>
        <v/>
      </c>
      <c r="I378" s="11">
        <f>A378</f>
        <v/>
      </c>
    </row>
    <row r="379" ht="13.2" customHeight="1" s="87">
      <c r="A379" s="9">
        <f t="array" ref="A379">INDEX('YARN CODES'!$A$2:$A$1000,MATCH(D379&amp;E379,'YARN CODES'!$C$2:$C$1000&amp;'YARN CODES'!$D$2:$D$1000,0))</f>
        <v/>
      </c>
      <c r="B379" s="11" t="inlineStr">
        <is>
          <t>WARP STOCK</t>
        </is>
      </c>
      <c r="C379" s="11" t="inlineStr">
        <is>
          <t>POLYESTER</t>
        </is>
      </c>
      <c r="D379" s="11" t="inlineStr">
        <is>
          <t>150*350 BRIGHT</t>
        </is>
      </c>
      <c r="E379" s="11" t="inlineStr">
        <is>
          <t>MT101 PRINTED</t>
        </is>
      </c>
      <c r="F379" s="11" t="inlineStr">
        <is>
          <t>MT101 PRINTED</t>
        </is>
      </c>
      <c r="G379" s="11" t="n">
        <v>0</v>
      </c>
      <c r="H379" s="11">
        <f>D379&amp;E379</f>
        <v/>
      </c>
      <c r="I379" s="11">
        <f>A379</f>
        <v/>
      </c>
    </row>
    <row r="380" ht="13.2" customHeight="1" s="87">
      <c r="A380" s="9">
        <f t="array" ref="A380">INDEX('YARN CODES'!$A$2:$A$1000,MATCH(D380&amp;E380,'YARN CODES'!$C$2:$C$1000&amp;'YARN CODES'!$D$2:$D$1000,0))</f>
        <v/>
      </c>
      <c r="B380" s="11" t="inlineStr">
        <is>
          <t>WARP STOCK</t>
        </is>
      </c>
      <c r="C380" s="11" t="inlineStr">
        <is>
          <t>POLYESTER</t>
        </is>
      </c>
      <c r="D380" s="11" t="inlineStr">
        <is>
          <t>150*350 BRIGHT</t>
        </is>
      </c>
      <c r="E380" s="11" t="inlineStr">
        <is>
          <t>CAMBO-11 PRINTED</t>
        </is>
      </c>
      <c r="F380" s="11" t="inlineStr">
        <is>
          <t>CAMBO- 11 PRINTED</t>
        </is>
      </c>
      <c r="G380" s="11" t="n">
        <v>972.25</v>
      </c>
      <c r="H380" s="11">
        <f>D380&amp;E380</f>
        <v/>
      </c>
      <c r="I380" s="11">
        <f>A380</f>
        <v/>
      </c>
    </row>
    <row r="381" ht="13.2" customHeight="1" s="87">
      <c r="A381" s="9">
        <f t="array" ref="A381">INDEX('YARN CODES'!$A$2:$A$1000,MATCH(D381&amp;E381,'YARN CODES'!$C$2:$C$1000&amp;'YARN CODES'!$D$2:$D$1000,0))</f>
        <v/>
      </c>
      <c r="B381" s="11" t="inlineStr">
        <is>
          <t>WARP STOCK</t>
        </is>
      </c>
      <c r="C381" s="11" t="inlineStr">
        <is>
          <t>POLYESTER</t>
        </is>
      </c>
      <c r="D381" s="11" t="inlineStr">
        <is>
          <t>150*350 BRIGHT</t>
        </is>
      </c>
      <c r="E381" s="11" t="inlineStr">
        <is>
          <t>KORA-BRIGHT</t>
        </is>
      </c>
      <c r="F381" s="11" t="inlineStr">
        <is>
          <t>KORA-BRIGHT</t>
        </is>
      </c>
      <c r="G381" s="11" t="n">
        <v>465.4</v>
      </c>
      <c r="H381" s="11">
        <f>D381&amp;E381</f>
        <v/>
      </c>
      <c r="I381" s="11">
        <f>A381</f>
        <v/>
      </c>
    </row>
    <row r="382" ht="13.2" customHeight="1" s="87">
      <c r="A382" s="9">
        <f t="array" ref="A382">INDEX('YARN CODES'!$A$2:$A$1000,MATCH(D382&amp;E382,'YARN CODES'!$C$2:$C$1000&amp;'YARN CODES'!$D$2:$D$1000,0))</f>
        <v/>
      </c>
      <c r="B382" s="11" t="inlineStr">
        <is>
          <t>WARP STOCK</t>
        </is>
      </c>
      <c r="C382" s="11" t="inlineStr">
        <is>
          <t>POLYESTER</t>
        </is>
      </c>
      <c r="D382" s="11" t="inlineStr">
        <is>
          <t>150*350 BRIGHT</t>
        </is>
      </c>
      <c r="E382" s="11" t="n">
        <v>9490</v>
      </c>
      <c r="F382" s="11" t="inlineStr">
        <is>
          <t>COFFEE</t>
        </is>
      </c>
      <c r="G382" s="11" t="n">
        <v>29.62</v>
      </c>
      <c r="H382" s="11">
        <f>D382&amp;E382</f>
        <v/>
      </c>
      <c r="I382" s="11">
        <f>A382</f>
        <v/>
      </c>
    </row>
    <row r="383" ht="13.2" customHeight="1" s="87">
      <c r="A383" s="9">
        <f t="array" ref="A383">INDEX('YARN CODES'!$A$2:$A$1000,MATCH(D383&amp;E383,'YARN CODES'!$C$2:$C$1000&amp;'YARN CODES'!$D$2:$D$1000,0))</f>
        <v/>
      </c>
      <c r="B383" s="11" t="inlineStr">
        <is>
          <t>WARP STOCK</t>
        </is>
      </c>
      <c r="C383" s="11" t="inlineStr">
        <is>
          <t>POLYESTER</t>
        </is>
      </c>
      <c r="D383" s="11" t="inlineStr">
        <is>
          <t>150*350 BRIGHT</t>
        </is>
      </c>
      <c r="E383" s="11" t="n">
        <v>2199</v>
      </c>
      <c r="F383" s="11" t="inlineStr">
        <is>
          <t>SUNSILKY</t>
        </is>
      </c>
      <c r="G383" s="11" t="n">
        <v>0</v>
      </c>
      <c r="H383" s="11">
        <f>D383&amp;E383</f>
        <v/>
      </c>
      <c r="I383" s="11">
        <f>A383</f>
        <v/>
      </c>
    </row>
    <row r="384" ht="13.2" customHeight="1" s="87">
      <c r="A384" s="9">
        <f t="array" ref="A384">INDEX('YARN CODES'!$A$2:$A$1000,MATCH(D384&amp;E384,'YARN CODES'!$C$2:$C$1000&amp;'YARN CODES'!$D$2:$D$1000,0))</f>
        <v/>
      </c>
      <c r="B384" s="11" t="inlineStr">
        <is>
          <t>WARP STOCK</t>
        </is>
      </c>
      <c r="C384" s="11" t="inlineStr">
        <is>
          <t>POLYESTER</t>
        </is>
      </c>
      <c r="D384" s="11" t="inlineStr">
        <is>
          <t>150*350 BRIGHT</t>
        </is>
      </c>
      <c r="E384" s="11" t="n">
        <v>9115</v>
      </c>
      <c r="F384" s="11" t="inlineStr">
        <is>
          <t>CREAM</t>
        </is>
      </c>
      <c r="G384" s="11" t="n">
        <v>0</v>
      </c>
      <c r="H384" s="11">
        <f>D384&amp;E384</f>
        <v/>
      </c>
      <c r="I384" s="11">
        <f>A384</f>
        <v/>
      </c>
    </row>
    <row r="385" ht="13.2" customHeight="1" s="87">
      <c r="A385" s="9">
        <f t="array" ref="A385">INDEX('YARN CODES'!$A$2:$A$1000,MATCH(D385&amp;E385,'YARN CODES'!$C$2:$C$1000&amp;'YARN CODES'!$D$2:$D$1000,0))</f>
        <v/>
      </c>
      <c r="B385" s="11" t="inlineStr">
        <is>
          <t>WARP STOCK</t>
        </is>
      </c>
      <c r="C385" s="11" t="inlineStr">
        <is>
          <t>POLYESTER</t>
        </is>
      </c>
      <c r="D385" s="11" t="inlineStr">
        <is>
          <t>150*350 BRIGHT</t>
        </is>
      </c>
      <c r="E385" s="11" t="n">
        <v>9536</v>
      </c>
      <c r="F385" s="11" t="inlineStr">
        <is>
          <t>BROWN</t>
        </is>
      </c>
      <c r="G385" s="11" t="n">
        <v>0</v>
      </c>
      <c r="H385" s="11">
        <f>D385&amp;E385</f>
        <v/>
      </c>
      <c r="I385" s="11">
        <f>A385</f>
        <v/>
      </c>
    </row>
    <row r="386" ht="13.2" customHeight="1" s="87">
      <c r="A386" s="9">
        <f t="array" ref="A386">INDEX('YARN CODES'!$A$2:$A$1000,MATCH(D386&amp;E386,'YARN CODES'!$C$2:$C$1000&amp;'YARN CODES'!$D$2:$D$1000,0))</f>
        <v/>
      </c>
      <c r="B386" s="11" t="inlineStr">
        <is>
          <t>WARP STOCK</t>
        </is>
      </c>
      <c r="C386" s="11" t="inlineStr">
        <is>
          <t>POLYESTER</t>
        </is>
      </c>
      <c r="D386" s="11" t="inlineStr">
        <is>
          <t>150*350 BRIGHT</t>
        </is>
      </c>
      <c r="E386" s="11" t="n">
        <v>9494</v>
      </c>
      <c r="F386" s="11" t="inlineStr">
        <is>
          <t>CAMEL</t>
        </is>
      </c>
      <c r="G386" s="11" t="n">
        <v>0</v>
      </c>
      <c r="H386" s="11">
        <f>D386&amp;E386</f>
        <v/>
      </c>
      <c r="I386" s="11">
        <f>A386</f>
        <v/>
      </c>
    </row>
    <row r="387" ht="13.2" customHeight="1" s="87">
      <c r="A387" s="9">
        <f t="array" ref="A387">INDEX('YARN CODES'!$A$2:$A$1000,MATCH(D387&amp;E387,'YARN CODES'!$C$2:$C$1000&amp;'YARN CODES'!$D$2:$D$1000,0))</f>
        <v/>
      </c>
      <c r="B387" s="11" t="inlineStr">
        <is>
          <t>WARP STOCK</t>
        </is>
      </c>
      <c r="C387" s="11" t="inlineStr">
        <is>
          <t>POLYESTER</t>
        </is>
      </c>
      <c r="D387" s="11" t="inlineStr">
        <is>
          <t>150*350 BRIGHT</t>
        </is>
      </c>
      <c r="E387" s="11" t="n">
        <v>9567</v>
      </c>
      <c r="F387" s="11" t="inlineStr">
        <is>
          <t>OLIVE</t>
        </is>
      </c>
      <c r="G387" s="11" t="n">
        <v>0</v>
      </c>
      <c r="H387" s="11">
        <f>D387&amp;E387</f>
        <v/>
      </c>
      <c r="I387" s="11">
        <f>A387</f>
        <v/>
      </c>
    </row>
    <row r="388" ht="13.2" customHeight="1" s="87">
      <c r="A388" s="9">
        <f t="array" ref="A388">INDEX('YARN CODES'!$A$2:$A$1000,MATCH(D388&amp;E388,'YARN CODES'!$C$2:$C$1000&amp;'YARN CODES'!$D$2:$D$1000,0))</f>
        <v/>
      </c>
      <c r="B388" s="11" t="inlineStr">
        <is>
          <t>WARP STOCK</t>
        </is>
      </c>
      <c r="C388" s="11" t="inlineStr">
        <is>
          <t>POLYESTER</t>
        </is>
      </c>
      <c r="D388" s="11" t="inlineStr">
        <is>
          <t>150*350 BRIGHT</t>
        </is>
      </c>
      <c r="E388" s="11" t="n">
        <v>9377</v>
      </c>
      <c r="F388" s="11" t="inlineStr">
        <is>
          <t>[Person_44]</t>
        </is>
      </c>
      <c r="G388" s="11" t="n">
        <v>0</v>
      </c>
      <c r="H388" s="11">
        <f>D388&amp;E388</f>
        <v/>
      </c>
      <c r="I388" s="11">
        <f>A388</f>
        <v/>
      </c>
    </row>
    <row r="389" ht="13.2" customHeight="1" s="87">
      <c r="A389" s="9">
        <f t="array" ref="A389">INDEX('YARN CODES'!$A$2:$A$1000,MATCH(D389&amp;E389,'YARN CODES'!$C$2:$C$1000&amp;'YARN CODES'!$D$2:$D$1000,0))</f>
        <v/>
      </c>
      <c r="B389" s="11" t="inlineStr">
        <is>
          <t>WARP STOCK</t>
        </is>
      </c>
      <c r="C389" s="11" t="inlineStr">
        <is>
          <t>POLYESTER</t>
        </is>
      </c>
      <c r="D389" s="11" t="inlineStr">
        <is>
          <t>150*350 BRIGHT</t>
        </is>
      </c>
      <c r="E389" s="11" t="n">
        <v>4878</v>
      </c>
      <c r="F389" s="11" t="inlineStr">
        <is>
          <t>PEACH</t>
        </is>
      </c>
      <c r="G389" s="11" t="n">
        <v>0</v>
      </c>
      <c r="H389" s="11">
        <f>D389&amp;E389</f>
        <v/>
      </c>
      <c r="I389" s="11">
        <f>A389</f>
        <v/>
      </c>
    </row>
    <row r="390" ht="13.2" customHeight="1" s="87">
      <c r="A390" s="9">
        <f t="array" ref="A390">INDEX('YARN CODES'!$A$2:$A$1000,MATCH(D390&amp;E390,'YARN CODES'!$C$2:$C$1000&amp;'YARN CODES'!$D$2:$D$1000,0))</f>
        <v/>
      </c>
      <c r="B390" s="11" t="inlineStr">
        <is>
          <t>WARP STOCK</t>
        </is>
      </c>
      <c r="C390" s="11" t="inlineStr">
        <is>
          <t>POLYESTER</t>
        </is>
      </c>
      <c r="D390" s="11" t="inlineStr">
        <is>
          <t>150*350 BRIGHT</t>
        </is>
      </c>
      <c r="E390" s="11" t="n">
        <v>9499</v>
      </c>
      <c r="F390" s="11" t="inlineStr">
        <is>
          <t>DARK BEIGE</t>
        </is>
      </c>
      <c r="G390" s="11" t="n">
        <v>0</v>
      </c>
      <c r="H390" s="11">
        <f>D390&amp;E390</f>
        <v/>
      </c>
      <c r="I390" s="11">
        <f>A390</f>
        <v/>
      </c>
    </row>
    <row r="391" ht="13.2" customHeight="1" s="87">
      <c r="A391" s="9">
        <f t="array" ref="A391">INDEX('YARN CODES'!$A$2:$A$1000,MATCH(D391&amp;E391,'YARN CODES'!$C$2:$C$1000&amp;'YARN CODES'!$D$2:$D$1000,0))</f>
        <v/>
      </c>
      <c r="B391" s="11" t="inlineStr">
        <is>
          <t>WARP STOCK</t>
        </is>
      </c>
      <c r="C391" s="11" t="inlineStr">
        <is>
          <t>POLYESTER</t>
        </is>
      </c>
      <c r="D391" s="11" t="inlineStr">
        <is>
          <t>150*350 BRIGHT</t>
        </is>
      </c>
      <c r="E391" s="11" t="inlineStr">
        <is>
          <t>BLK-BRIGHT</t>
        </is>
      </c>
      <c r="F391" s="11" t="inlineStr">
        <is>
          <t>BLK-BRIGHT</t>
        </is>
      </c>
      <c r="G391" s="11" t="n">
        <v>0</v>
      </c>
      <c r="H391" s="11">
        <f>D391&amp;E391</f>
        <v/>
      </c>
      <c r="I391" s="11">
        <f>A391</f>
        <v/>
      </c>
    </row>
    <row r="392" ht="13.2" customHeight="1" s="87">
      <c r="A392" s="9">
        <f t="array" ref="A392">INDEX('YARN CODES'!$A$2:$A$1000,MATCH(D392&amp;E392,'YARN CODES'!$C$2:$C$1000&amp;'YARN CODES'!$D$2:$D$1000,0))</f>
        <v/>
      </c>
      <c r="B392" s="11" t="inlineStr">
        <is>
          <t>WARP STOCK</t>
        </is>
      </c>
      <c r="C392" s="11" t="inlineStr">
        <is>
          <t>POLYESTER</t>
        </is>
      </c>
      <c r="D392" s="11" t="inlineStr">
        <is>
          <t>150*350 BRIGHT</t>
        </is>
      </c>
      <c r="E392" s="11" t="inlineStr">
        <is>
          <t>VIOLET</t>
        </is>
      </c>
      <c r="F392" s="11" t="inlineStr">
        <is>
          <t>VIOLET</t>
        </is>
      </c>
      <c r="G392" s="11" t="n">
        <v>0</v>
      </c>
      <c r="H392" s="11">
        <f>D392&amp;E392</f>
        <v/>
      </c>
      <c r="I392" s="11">
        <f>A392</f>
        <v/>
      </c>
    </row>
    <row r="393" ht="13.2" customHeight="1" s="87">
      <c r="A393" s="9">
        <f t="array" ref="A393">INDEX('YARN CODES'!$A$2:$A$1000,MATCH(D393&amp;E393,'YARN CODES'!$C$2:$C$1000&amp;'YARN CODES'!$D$2:$D$1000,0))</f>
        <v/>
      </c>
      <c r="B393" s="11" t="inlineStr">
        <is>
          <t>WARP STOCK</t>
        </is>
      </c>
      <c r="C393" s="11" t="inlineStr">
        <is>
          <t>POLYESTER</t>
        </is>
      </c>
      <c r="D393" s="11" t="inlineStr">
        <is>
          <t>150*350 BRIGHT</t>
        </is>
      </c>
      <c r="E393" s="11" t="n">
        <v>9390</v>
      </c>
      <c r="F393" s="11" t="inlineStr">
        <is>
          <t>RUST</t>
        </is>
      </c>
      <c r="G393" s="11" t="n">
        <v>0</v>
      </c>
      <c r="H393" s="11">
        <f>D393&amp;E393</f>
        <v/>
      </c>
      <c r="I393" s="11">
        <f>A393</f>
        <v/>
      </c>
    </row>
    <row r="394" ht="13.2" customHeight="1" s="87">
      <c r="A394" s="9">
        <f t="array" ref="A394">INDEX('YARN CODES'!$A$2:$A$1000,MATCH(D394&amp;E394,'YARN CODES'!$C$2:$C$1000&amp;'YARN CODES'!$D$2:$D$1000,0))</f>
        <v/>
      </c>
      <c r="B394" s="11" t="inlineStr">
        <is>
          <t>WARP STOCK</t>
        </is>
      </c>
      <c r="C394" s="11" t="inlineStr">
        <is>
          <t>POLYESTER</t>
        </is>
      </c>
      <c r="D394" s="11" t="inlineStr">
        <is>
          <t>150*350 BRIGHT</t>
        </is>
      </c>
      <c r="E394" s="11" t="n">
        <v>45060</v>
      </c>
      <c r="F394" s="11" t="inlineStr">
        <is>
          <t>MICRO</t>
        </is>
      </c>
      <c r="G394" s="11" t="n">
        <v>93.036</v>
      </c>
      <c r="H394" s="11">
        <f>D394&amp;E394</f>
        <v/>
      </c>
      <c r="I394" s="11">
        <f>A394</f>
        <v/>
      </c>
    </row>
    <row r="395" ht="13.2" customHeight="1" s="87">
      <c r="A395" s="9">
        <f t="array" ref="A395">INDEX('YARN CODES'!$A$2:$A$1000,MATCH(D395&amp;E395,'YARN CODES'!$C$2:$C$1000&amp;'YARN CODES'!$D$2:$D$1000,0))</f>
        <v/>
      </c>
      <c r="B395" s="11" t="inlineStr">
        <is>
          <t>WARP STOCK</t>
        </is>
      </c>
      <c r="C395" s="11" t="inlineStr">
        <is>
          <t>POLYESTER</t>
        </is>
      </c>
      <c r="D395" s="11" t="inlineStr">
        <is>
          <t>150*350 BRIGHT</t>
        </is>
      </c>
      <c r="E395" s="11" t="inlineStr">
        <is>
          <t>A 211</t>
        </is>
      </c>
      <c r="F395" s="11" t="inlineStr">
        <is>
          <t>BRIGHT</t>
        </is>
      </c>
      <c r="G395" s="11" t="n">
        <v>0</v>
      </c>
      <c r="H395" s="11">
        <f>D395&amp;E395</f>
        <v/>
      </c>
      <c r="I395" s="11">
        <f>A395</f>
        <v/>
      </c>
    </row>
    <row r="396" ht="13.2" customHeight="1" s="87">
      <c r="A396" s="9">
        <f t="array" ref="A396">INDEX('YARN CODES'!$A$2:$A$1000,MATCH(D396&amp;E396,'YARN CODES'!$C$2:$C$1000&amp;'YARN CODES'!$D$2:$D$1000,0))</f>
        <v/>
      </c>
      <c r="B396" s="11" t="inlineStr">
        <is>
          <t>WARP STOCK</t>
        </is>
      </c>
      <c r="C396" s="11" t="inlineStr">
        <is>
          <t>POLYESTER</t>
        </is>
      </c>
      <c r="D396" s="11" t="inlineStr">
        <is>
          <t>150*350 BRIGHT</t>
        </is>
      </c>
      <c r="E396" s="11" t="n">
        <v>2276</v>
      </c>
      <c r="F396" s="11" t="inlineStr">
        <is>
          <t>MICRO SILKY</t>
        </is>
      </c>
      <c r="G396" s="11" t="n">
        <v>0</v>
      </c>
      <c r="H396" s="11">
        <f>D396&amp;E396</f>
        <v/>
      </c>
      <c r="I396" s="11">
        <f>A396</f>
        <v/>
      </c>
    </row>
    <row r="397" ht="13.2" customHeight="1" s="87">
      <c r="A397" s="9">
        <f t="array" ref="A397">INDEX('YARN CODES'!$A$2:$A$1000,MATCH(D397&amp;E397,'YARN CODES'!$C$2:$C$1000&amp;'YARN CODES'!$D$2:$D$1000,0))</f>
        <v/>
      </c>
      <c r="B397" s="11" t="inlineStr">
        <is>
          <t>WARP STOCK</t>
        </is>
      </c>
      <c r="C397" s="11" t="inlineStr">
        <is>
          <t>POLYESTER</t>
        </is>
      </c>
      <c r="D397" s="11" t="inlineStr">
        <is>
          <t>150*350 BRIGHT</t>
        </is>
      </c>
      <c r="E397" s="11" t="inlineStr">
        <is>
          <t>A 366</t>
        </is>
      </c>
      <c r="F397" s="11" t="inlineStr">
        <is>
          <t>A 366</t>
        </is>
      </c>
      <c r="G397" s="11" t="n">
        <v>0</v>
      </c>
      <c r="H397" s="11">
        <f>D397&amp;E397</f>
        <v/>
      </c>
      <c r="I397" s="11">
        <f>A397</f>
        <v/>
      </c>
    </row>
    <row r="398" ht="13.2" customHeight="1" s="87">
      <c r="A398" s="9">
        <f t="array" ref="A398">INDEX('YARN CODES'!$A$2:$A$1000,MATCH(D398&amp;E398,'YARN CODES'!$C$2:$C$1000&amp;'YARN CODES'!$D$2:$D$1000,0))</f>
        <v/>
      </c>
      <c r="B398" s="11" t="inlineStr">
        <is>
          <t>WARP STOCK</t>
        </is>
      </c>
      <c r="C398" s="11" t="inlineStr">
        <is>
          <t>POLYESTER</t>
        </is>
      </c>
      <c r="D398" s="11" t="inlineStr">
        <is>
          <t>150*350 BRIGHT</t>
        </is>
      </c>
      <c r="E398" s="11" t="inlineStr">
        <is>
          <t>TAZZ 106</t>
        </is>
      </c>
      <c r="F398" s="11" t="inlineStr">
        <is>
          <t>GREEN</t>
        </is>
      </c>
      <c r="G398" s="11" t="n">
        <v>0</v>
      </c>
      <c r="H398" s="11">
        <f>D398&amp;E398</f>
        <v/>
      </c>
      <c r="I398" s="11">
        <f>A398</f>
        <v/>
      </c>
    </row>
    <row r="399" ht="13.2" customHeight="1" s="87">
      <c r="A399" s="9">
        <f t="array" ref="A399">INDEX('YARN CODES'!$A$2:$A$1000,MATCH(D399&amp;E399,'YARN CODES'!$C$2:$C$1000&amp;'YARN CODES'!$D$2:$D$1000,0))</f>
        <v/>
      </c>
      <c r="B399" s="11" t="inlineStr">
        <is>
          <t>WARP STOCK</t>
        </is>
      </c>
      <c r="C399" s="11" t="inlineStr">
        <is>
          <t>POLYESTER</t>
        </is>
      </c>
      <c r="D399" s="11" t="inlineStr">
        <is>
          <t>150*350 BRIGHT</t>
        </is>
      </c>
      <c r="E399" s="11" t="n">
        <v>45340</v>
      </c>
      <c r="F399" s="11" t="inlineStr">
        <is>
          <t>COFFEE</t>
        </is>
      </c>
      <c r="G399" s="11" t="n">
        <v>0</v>
      </c>
      <c r="H399" s="11">
        <f>D399&amp;E399</f>
        <v/>
      </c>
      <c r="I399" s="11">
        <f>A399</f>
        <v/>
      </c>
    </row>
    <row r="400" ht="13.2" customHeight="1" s="87">
      <c r="A400" s="9">
        <f t="array" ref="A400">INDEX('YARN CODES'!$A$2:$A$1000,MATCH(D400&amp;E400,'YARN CODES'!$C$2:$C$1000&amp;'YARN CODES'!$D$2:$D$1000,0))</f>
        <v/>
      </c>
      <c r="B400" s="11" t="inlineStr">
        <is>
          <t>WARP STOCK</t>
        </is>
      </c>
      <c r="C400" s="11" t="inlineStr">
        <is>
          <t>POLYESTER</t>
        </is>
      </c>
      <c r="D400" s="11" t="inlineStr">
        <is>
          <t>150*350 BRIGHT</t>
        </is>
      </c>
      <c r="E400" s="11" t="n">
        <v>2314</v>
      </c>
      <c r="F400" s="11" t="inlineStr">
        <is>
          <t>MICRO LEMON</t>
        </is>
      </c>
      <c r="G400" s="11" t="n">
        <v>0</v>
      </c>
      <c r="H400" s="11">
        <f>D400&amp;E400</f>
        <v/>
      </c>
      <c r="I400" s="11">
        <f>A400</f>
        <v/>
      </c>
    </row>
    <row r="401" ht="13.2" customHeight="1" s="87">
      <c r="A401" s="9">
        <f t="array" ref="A401">INDEX('YARN CODES'!$A$2:$A$1000,MATCH(D401&amp;E401,'YARN CODES'!$C$2:$C$1000&amp;'YARN CODES'!$D$2:$D$1000,0))</f>
        <v/>
      </c>
      <c r="B401" s="11" t="inlineStr">
        <is>
          <t>WARP STOCK</t>
        </is>
      </c>
      <c r="C401" s="11" t="inlineStr">
        <is>
          <t>POLYESTER</t>
        </is>
      </c>
      <c r="D401" s="11" t="inlineStr">
        <is>
          <t>150*350 BRIGHT</t>
        </is>
      </c>
      <c r="E401" s="11" t="inlineStr">
        <is>
          <t>A 381</t>
        </is>
      </c>
      <c r="F401" s="11" t="inlineStr">
        <is>
          <t>A 381</t>
        </is>
      </c>
      <c r="G401" s="11" t="n">
        <v>0</v>
      </c>
      <c r="H401" s="11">
        <f>D401&amp;E401</f>
        <v/>
      </c>
      <c r="I401" s="11">
        <f>A401</f>
        <v/>
      </c>
    </row>
    <row r="402" ht="13.2" customHeight="1" s="87">
      <c r="A402" s="9">
        <f t="array" ref="A402">INDEX('YARN CODES'!$A$2:$A$1000,MATCH(D402&amp;E402,'YARN CODES'!$C$2:$C$1000&amp;'YARN CODES'!$D$2:$D$1000,0))</f>
        <v/>
      </c>
      <c r="B402" s="11" t="inlineStr">
        <is>
          <t>WARP STOCK</t>
        </is>
      </c>
      <c r="C402" s="11" t="inlineStr">
        <is>
          <t>POLYESTER</t>
        </is>
      </c>
      <c r="D402" s="11" t="inlineStr">
        <is>
          <t>150*350 BRIGHT</t>
        </is>
      </c>
      <c r="E402" s="11" t="n">
        <v>1167</v>
      </c>
      <c r="F402" s="11" t="inlineStr">
        <is>
          <t>CREAM</t>
        </is>
      </c>
      <c r="G402" s="11" t="n">
        <v>0</v>
      </c>
      <c r="H402" s="11">
        <f>D402&amp;E402</f>
        <v/>
      </c>
      <c r="I402" s="11">
        <f>A402</f>
        <v/>
      </c>
    </row>
    <row r="403" ht="13.2" customHeight="1" s="87">
      <c r="A403" s="9">
        <f t="array" ref="A403">INDEX('YARN CODES'!$A$2:$A$1000,MATCH(D403&amp;E403,'YARN CODES'!$C$2:$C$1000&amp;'YARN CODES'!$D$2:$D$1000,0))</f>
        <v/>
      </c>
      <c r="B403" s="11" t="inlineStr">
        <is>
          <t>WARP STOCK</t>
        </is>
      </c>
      <c r="C403" s="11" t="inlineStr">
        <is>
          <t>POLYESTER</t>
        </is>
      </c>
      <c r="D403" s="11" t="inlineStr">
        <is>
          <t>150*350 BRIGHT</t>
        </is>
      </c>
      <c r="E403" s="11" t="n">
        <v>2153</v>
      </c>
      <c r="F403" s="11" t="inlineStr">
        <is>
          <t>MICRO M. COFFEE</t>
        </is>
      </c>
      <c r="G403" s="11" t="n">
        <v>31.616</v>
      </c>
      <c r="H403" s="11">
        <f>D403&amp;E403</f>
        <v/>
      </c>
      <c r="I403" s="11">
        <f>A403</f>
        <v/>
      </c>
    </row>
    <row r="404" ht="13.2" customHeight="1" s="87">
      <c r="A404" s="9">
        <f t="array" ref="A404">INDEX('YARN CODES'!$A$2:$A$1000,MATCH(D404&amp;E404,'YARN CODES'!$C$2:$C$1000&amp;'YARN CODES'!$D$2:$D$1000,0))</f>
        <v/>
      </c>
      <c r="B404" s="11" t="inlineStr">
        <is>
          <t>WARP STOCK</t>
        </is>
      </c>
      <c r="C404" s="11" t="inlineStr">
        <is>
          <t>POLYESTER</t>
        </is>
      </c>
      <c r="D404" s="11" t="inlineStr">
        <is>
          <t>150*350 BRIGHT</t>
        </is>
      </c>
      <c r="E404" s="11" t="n">
        <v>2184</v>
      </c>
      <c r="F404" s="11" t="inlineStr">
        <is>
          <t>LT OLIVE</t>
        </is>
      </c>
      <c r="G404" s="11" t="n">
        <v>0</v>
      </c>
      <c r="H404" s="11">
        <f>D404&amp;E404</f>
        <v/>
      </c>
      <c r="I404" s="11">
        <f>A404</f>
        <v/>
      </c>
    </row>
    <row r="405" ht="13.2" customHeight="1" s="87">
      <c r="A405" s="9">
        <f t="array" ref="A405">INDEX('YARN CODES'!$A$2:$A$1000,MATCH(D405&amp;E405,'YARN CODES'!$C$2:$C$1000&amp;'YARN CODES'!$D$2:$D$1000,0))</f>
        <v/>
      </c>
      <c r="B405" s="11" t="inlineStr">
        <is>
          <t>WARP STOCK</t>
        </is>
      </c>
      <c r="C405" s="11" t="inlineStr">
        <is>
          <t>POLYESTER</t>
        </is>
      </c>
      <c r="D405" s="11" t="inlineStr">
        <is>
          <t>150*350 BRIGHT</t>
        </is>
      </c>
      <c r="E405" s="11" t="inlineStr">
        <is>
          <t>FOWN-BRIGHT</t>
        </is>
      </c>
      <c r="F405" s="11" t="inlineStr">
        <is>
          <t>FOWN-BRIGHT</t>
        </is>
      </c>
      <c r="G405" s="11" t="n">
        <v>0</v>
      </c>
      <c r="H405" s="11">
        <f>D405&amp;E405</f>
        <v/>
      </c>
      <c r="I405" s="11">
        <f>A405</f>
        <v/>
      </c>
    </row>
    <row r="406" ht="13.2" customHeight="1" s="87">
      <c r="A406" s="9">
        <f t="array" ref="A406">INDEX('YARN CODES'!$A$2:$A$1000,MATCH(D406&amp;E406,'YARN CODES'!$C$2:$C$1000&amp;'YARN CODES'!$D$2:$D$1000,0))</f>
        <v/>
      </c>
      <c r="B406" s="11" t="inlineStr">
        <is>
          <t>WARP STOCK</t>
        </is>
      </c>
      <c r="C406" s="11" t="inlineStr">
        <is>
          <t>POLYESTER</t>
        </is>
      </c>
      <c r="D406" s="11" t="inlineStr">
        <is>
          <t>150*350 BRIGHT</t>
        </is>
      </c>
      <c r="E406" s="11" t="n">
        <v>2185</v>
      </c>
      <c r="F406" s="11" t="inlineStr">
        <is>
          <t>SILKY</t>
        </is>
      </c>
      <c r="G406" s="11" t="n">
        <v>0</v>
      </c>
      <c r="H406" s="11">
        <f>D406&amp;E406</f>
        <v/>
      </c>
      <c r="I406" s="11">
        <f>A406</f>
        <v/>
      </c>
    </row>
    <row r="407" ht="13.2" customHeight="1" s="87">
      <c r="A407" s="9">
        <f t="array" ref="A407">INDEX('YARN CODES'!$A$2:$A$1000,MATCH(D407&amp;E407,'YARN CODES'!$C$2:$C$1000&amp;'YARN CODES'!$D$2:$D$1000,0))</f>
        <v/>
      </c>
      <c r="B407" s="11" t="inlineStr">
        <is>
          <t>WARP STOCK</t>
        </is>
      </c>
      <c r="C407" s="11" t="inlineStr">
        <is>
          <t>POLYESTER</t>
        </is>
      </c>
      <c r="D407" s="11" t="inlineStr">
        <is>
          <t>150*350 BRIGHT</t>
        </is>
      </c>
      <c r="E407" s="11" t="inlineStr">
        <is>
          <t>MICRO WHITE</t>
        </is>
      </c>
      <c r="F407" s="11" t="inlineStr">
        <is>
          <t>MICRO WHITE</t>
        </is>
      </c>
      <c r="G407" s="11" t="n">
        <v>0</v>
      </c>
      <c r="H407" s="11">
        <f>D407&amp;E407</f>
        <v/>
      </c>
      <c r="I407" s="11">
        <f>A407</f>
        <v/>
      </c>
    </row>
    <row r="408" ht="13.2" customHeight="1" s="87">
      <c r="A408" s="9">
        <f t="array" ref="A408">INDEX('YARN CODES'!$A$2:$A$1000,MATCH(D408&amp;E408,'YARN CODES'!$C$2:$C$1000&amp;'YARN CODES'!$D$2:$D$1000,0))</f>
        <v/>
      </c>
      <c r="B408" s="11" t="inlineStr">
        <is>
          <t>WARP STOCK</t>
        </is>
      </c>
      <c r="C408" s="11" t="inlineStr">
        <is>
          <t>POLYESTER</t>
        </is>
      </c>
      <c r="D408" s="11" t="inlineStr">
        <is>
          <t>150*350 BRIGHT</t>
        </is>
      </c>
      <c r="E408" s="11" t="n">
        <v>2214</v>
      </c>
      <c r="F408" s="11" t="inlineStr">
        <is>
          <t>COKOS</t>
        </is>
      </c>
      <c r="G408" s="11" t="n">
        <v>0</v>
      </c>
      <c r="H408" s="11">
        <f>D408&amp;E408</f>
        <v/>
      </c>
      <c r="I408" s="11">
        <f>A408</f>
        <v/>
      </c>
    </row>
    <row r="409" ht="13.2" customHeight="1" s="87">
      <c r="A409" s="9">
        <f t="array" ref="A409">INDEX('YARN CODES'!$A$2:$A$1000,MATCH(D409&amp;E409,'YARN CODES'!$C$2:$C$1000&amp;'YARN CODES'!$D$2:$D$1000,0))</f>
        <v/>
      </c>
      <c r="B409" s="11" t="inlineStr">
        <is>
          <t>WARP STOCK</t>
        </is>
      </c>
      <c r="C409" s="11" t="inlineStr">
        <is>
          <t>POLYESTER</t>
        </is>
      </c>
      <c r="D409" s="11" t="inlineStr">
        <is>
          <t>150*350 BRIGHT</t>
        </is>
      </c>
      <c r="E409" s="11" t="inlineStr">
        <is>
          <t>GT 826</t>
        </is>
      </c>
      <c r="F409" s="11" t="inlineStr">
        <is>
          <t>PURPLE</t>
        </is>
      </c>
      <c r="G409" s="11" t="n">
        <v>0</v>
      </c>
      <c r="H409" s="11">
        <f>D409&amp;E409</f>
        <v/>
      </c>
      <c r="I409" s="11">
        <f>A409</f>
        <v/>
      </c>
    </row>
    <row r="410" ht="13.2" customHeight="1" s="87">
      <c r="A410" s="9">
        <f t="array" ref="A410">INDEX('YARN CODES'!$A$2:$A$1000,MATCH(D410&amp;E410,'YARN CODES'!$C$2:$C$1000&amp;'YARN CODES'!$D$2:$D$1000,0))</f>
        <v/>
      </c>
      <c r="B410" s="11" t="inlineStr">
        <is>
          <t>WARP STOCK</t>
        </is>
      </c>
      <c r="C410" s="11" t="inlineStr">
        <is>
          <t>POLYESTER</t>
        </is>
      </c>
      <c r="D410" s="11" t="inlineStr">
        <is>
          <t>150*350 BRIGHT</t>
        </is>
      </c>
      <c r="E410" s="11" t="inlineStr">
        <is>
          <t>CAMBO-14</t>
        </is>
      </c>
      <c r="F410" s="11" t="inlineStr">
        <is>
          <t>CAMBO-14</t>
        </is>
      </c>
      <c r="G410" s="11" t="n">
        <v>0</v>
      </c>
      <c r="H410" s="11">
        <f>D410&amp;E410</f>
        <v/>
      </c>
      <c r="I410" s="11">
        <f>A410</f>
        <v/>
      </c>
    </row>
    <row r="411" ht="13.2" customHeight="1" s="87">
      <c r="A411" s="9">
        <f t="array" ref="A411">INDEX('YARN CODES'!$A$2:$A$1000,MATCH(D411&amp;E411,'YARN CODES'!$C$2:$C$1000&amp;'YARN CODES'!$D$2:$D$1000,0))</f>
        <v/>
      </c>
      <c r="B411" s="11" t="inlineStr">
        <is>
          <t>WARP STOCK</t>
        </is>
      </c>
      <c r="C411" s="11" t="inlineStr">
        <is>
          <t>POLYESTER</t>
        </is>
      </c>
      <c r="D411" s="11" t="inlineStr">
        <is>
          <t>150*350 BRIGHT</t>
        </is>
      </c>
      <c r="E411" s="11" t="inlineStr">
        <is>
          <t>A 815</t>
        </is>
      </c>
      <c r="F411" s="11" t="inlineStr">
        <is>
          <t>A 815</t>
        </is>
      </c>
      <c r="G411" s="11" t="n">
        <v>0</v>
      </c>
      <c r="H411" s="11">
        <f>D411&amp;E411</f>
        <v/>
      </c>
      <c r="I411" s="11">
        <f>A411</f>
        <v/>
      </c>
    </row>
    <row r="412" ht="13.2" customHeight="1" s="87">
      <c r="A412" s="9">
        <f t="array" ref="A412">INDEX('YARN CODES'!$A$2:$A$1000,MATCH(D412&amp;E412,'YARN CODES'!$C$2:$C$1000&amp;'YARN CODES'!$D$2:$D$1000,0))</f>
        <v/>
      </c>
      <c r="B412" s="11" t="inlineStr">
        <is>
          <t>WARP STOCK</t>
        </is>
      </c>
      <c r="C412" s="11" t="inlineStr">
        <is>
          <t>POLYESTER</t>
        </is>
      </c>
      <c r="D412" s="11" t="inlineStr">
        <is>
          <t>150*350 BRIGHT</t>
        </is>
      </c>
      <c r="E412" s="11" t="n">
        <v>2160</v>
      </c>
      <c r="F412" s="11" t="inlineStr">
        <is>
          <t>MICRO RANI</t>
        </is>
      </c>
      <c r="G412" s="11" t="n">
        <v>0</v>
      </c>
      <c r="H412" s="11">
        <f>D412&amp;E412</f>
        <v/>
      </c>
      <c r="I412" s="11">
        <f>A412</f>
        <v/>
      </c>
    </row>
    <row r="413" ht="13.2" customHeight="1" s="87">
      <c r="A413" s="9">
        <f t="array" ref="A413">INDEX('YARN CODES'!$A$2:$A$1000,MATCH(D413&amp;E413,'YARN CODES'!$C$2:$C$1000&amp;'YARN CODES'!$D$2:$D$1000,0))</f>
        <v/>
      </c>
      <c r="B413" s="11" t="inlineStr">
        <is>
          <t>WARP STOCK</t>
        </is>
      </c>
      <c r="C413" s="11" t="inlineStr">
        <is>
          <t>POLYESTER</t>
        </is>
      </c>
      <c r="D413" s="11" t="inlineStr">
        <is>
          <t>150*350 BRIGHT</t>
        </is>
      </c>
      <c r="E413" s="11" t="inlineStr">
        <is>
          <t>50056-MICRO</t>
        </is>
      </c>
      <c r="F413" s="11" t="inlineStr">
        <is>
          <t>50056-MICRO</t>
        </is>
      </c>
      <c r="G413" s="11" t="n">
        <v>0</v>
      </c>
      <c r="H413" s="11">
        <f>D413&amp;E413</f>
        <v/>
      </c>
      <c r="I413" s="11">
        <f>A413</f>
        <v/>
      </c>
    </row>
    <row r="414" ht="13.2" customHeight="1" s="87">
      <c r="A414" s="9">
        <f t="array" ref="A414">INDEX('YARN CODES'!$A$2:$A$1000,MATCH(D414&amp;E414,'YARN CODES'!$C$2:$C$1000&amp;'YARN CODES'!$D$2:$D$1000,0))</f>
        <v/>
      </c>
      <c r="B414" s="11" t="inlineStr">
        <is>
          <t>WARP STOCK</t>
        </is>
      </c>
      <c r="C414" s="11" t="inlineStr">
        <is>
          <t>POLYESTER</t>
        </is>
      </c>
      <c r="D414" s="11" t="inlineStr">
        <is>
          <t>150*350 BRIGHT</t>
        </is>
      </c>
      <c r="E414" s="11" t="inlineStr">
        <is>
          <t>JESS-5227 MICRO</t>
        </is>
      </c>
      <c r="F414" s="11" t="inlineStr">
        <is>
          <t>JESS-5227 MICRO</t>
        </is>
      </c>
      <c r="G414" s="11" t="n">
        <v>0</v>
      </c>
      <c r="H414" s="11">
        <f>D414&amp;E414</f>
        <v/>
      </c>
      <c r="I414" s="11">
        <f>A414</f>
        <v/>
      </c>
    </row>
    <row r="415" ht="13.2" customHeight="1" s="87">
      <c r="A415" s="9">
        <f t="array" ref="A415">INDEX('YARN CODES'!$A$2:$A$1000,MATCH(D415&amp;E415,'YARN CODES'!$C$2:$C$1000&amp;'YARN CODES'!$D$2:$D$1000,0))</f>
        <v/>
      </c>
      <c r="B415" s="11" t="inlineStr">
        <is>
          <t>WARP STOCK</t>
        </is>
      </c>
      <c r="C415" s="11" t="inlineStr">
        <is>
          <t>POLYESTER</t>
        </is>
      </c>
      <c r="D415" s="11" t="inlineStr">
        <is>
          <t>150*350 BRIGHT</t>
        </is>
      </c>
      <c r="E415" s="11" t="n">
        <v>2236</v>
      </c>
      <c r="F415" s="11" t="inlineStr">
        <is>
          <t>CAMEL</t>
        </is>
      </c>
      <c r="G415" s="11" t="n">
        <v>0</v>
      </c>
      <c r="H415" s="11">
        <f>D415&amp;E415</f>
        <v/>
      </c>
      <c r="I415" s="11">
        <f>A415</f>
        <v/>
      </c>
    </row>
    <row r="416" ht="13.2" customHeight="1" s="87">
      <c r="A416" s="9">
        <f t="array" ref="A416">INDEX('YARN CODES'!$A$2:$A$1000,MATCH(D416&amp;E416,'YARN CODES'!$C$2:$C$1000&amp;'YARN CODES'!$D$2:$D$1000,0))</f>
        <v/>
      </c>
      <c r="B416" s="11" t="inlineStr">
        <is>
          <t>WARP STOCK</t>
        </is>
      </c>
      <c r="C416" s="11" t="inlineStr">
        <is>
          <t>POLYESTER</t>
        </is>
      </c>
      <c r="D416" s="11" t="inlineStr">
        <is>
          <t>150*350 BRIGHT</t>
        </is>
      </c>
      <c r="E416" s="11" t="inlineStr">
        <is>
          <t>GTR 7978 PRINTED</t>
        </is>
      </c>
      <c r="F416" s="11" t="inlineStr">
        <is>
          <t>GTR 7978 PRINTED</t>
        </is>
      </c>
      <c r="G416" s="11" t="n">
        <v>0</v>
      </c>
      <c r="H416" s="11">
        <f>D416&amp;E416</f>
        <v/>
      </c>
      <c r="I416" s="11">
        <f>A416</f>
        <v/>
      </c>
    </row>
    <row r="417" ht="13.2" customHeight="1" s="87">
      <c r="A417" s="9">
        <f t="array" ref="A417">INDEX('YARN CODES'!$A$2:$A$1000,MATCH(D417&amp;E417,'YARN CODES'!$C$2:$C$1000&amp;'YARN CODES'!$D$2:$D$1000,0))</f>
        <v/>
      </c>
      <c r="B417" s="11" t="inlineStr">
        <is>
          <t>WARP STOCK</t>
        </is>
      </c>
      <c r="C417" s="11" t="inlineStr">
        <is>
          <t>POLYESTER</t>
        </is>
      </c>
      <c r="D417" s="11" t="inlineStr">
        <is>
          <t>150*350 BRIGHT</t>
        </is>
      </c>
      <c r="E417" s="11" t="inlineStr">
        <is>
          <t>TAZZ-109- PURPLE</t>
        </is>
      </c>
      <c r="F417" s="11" t="inlineStr">
        <is>
          <t>TAZZ-109- PURPLE</t>
        </is>
      </c>
      <c r="G417" s="11" t="n">
        <v>0</v>
      </c>
      <c r="H417" s="11">
        <f>D417&amp;E417</f>
        <v/>
      </c>
      <c r="I417" s="11">
        <f>A417</f>
        <v/>
      </c>
    </row>
    <row r="418" ht="13.2" customHeight="1" s="87">
      <c r="A418" s="9">
        <f t="array" ref="A418">INDEX('YARN CODES'!$A$2:$A$1000,MATCH(D418&amp;E418,'YARN CODES'!$C$2:$C$1000&amp;'YARN CODES'!$D$2:$D$1000,0))</f>
        <v/>
      </c>
      <c r="B418" s="11" t="inlineStr">
        <is>
          <t>WARP STOCK</t>
        </is>
      </c>
      <c r="C418" s="11" t="inlineStr">
        <is>
          <t>POLYESTER</t>
        </is>
      </c>
      <c r="D418" s="11" t="inlineStr">
        <is>
          <t>150*350 BRIGHT</t>
        </is>
      </c>
      <c r="E418" s="11" t="n">
        <v>2267</v>
      </c>
      <c r="F418" s="11" t="inlineStr">
        <is>
          <t>COFFEE</t>
        </is>
      </c>
      <c r="G418" s="11" t="n">
        <v>0</v>
      </c>
      <c r="H418" s="11">
        <f>D418&amp;E418</f>
        <v/>
      </c>
      <c r="I418" s="11">
        <f>A418</f>
        <v/>
      </c>
    </row>
    <row r="419" ht="13.2" customHeight="1" s="87">
      <c r="A419" s="9">
        <f t="array" ref="A419">INDEX('YARN CODES'!$A$2:$A$1000,MATCH(D419&amp;E419,'YARN CODES'!$C$2:$C$1000&amp;'YARN CODES'!$D$2:$D$1000,0))</f>
        <v/>
      </c>
      <c r="B419" s="11" t="inlineStr">
        <is>
          <t>WARP STOCK</t>
        </is>
      </c>
      <c r="C419" s="11" t="inlineStr">
        <is>
          <t>POLYESTER</t>
        </is>
      </c>
      <c r="D419" s="11" t="inlineStr">
        <is>
          <t>150*350 BRIGHT</t>
        </is>
      </c>
      <c r="E419" s="11" t="n">
        <v>2246</v>
      </c>
      <c r="F419" s="11" t="inlineStr">
        <is>
          <t>GREY</t>
        </is>
      </c>
      <c r="G419" s="11" t="n">
        <v>0</v>
      </c>
      <c r="H419" s="11">
        <f>D419&amp;E419</f>
        <v/>
      </c>
      <c r="I419" s="11">
        <f>A419</f>
        <v/>
      </c>
    </row>
    <row r="420" ht="13.2" customHeight="1" s="87">
      <c r="A420" s="9">
        <f t="array" ref="A420">INDEX('YARN CODES'!$A$2:$A$1000,MATCH(D420&amp;E420,'YARN CODES'!$C$2:$C$1000&amp;'YARN CODES'!$D$2:$D$1000,0))</f>
        <v/>
      </c>
      <c r="B420" s="11" t="inlineStr">
        <is>
          <t>WARP STOCK</t>
        </is>
      </c>
      <c r="C420" s="11" t="inlineStr">
        <is>
          <t>POLYESTER</t>
        </is>
      </c>
      <c r="D420" s="11" t="inlineStr">
        <is>
          <t>150*350 BRIGHT</t>
        </is>
      </c>
      <c r="E420" s="11" t="inlineStr">
        <is>
          <t>[Person_55]</t>
        </is>
      </c>
      <c r="F420" s="11" t="inlineStr">
        <is>
          <t>[Person_55]</t>
        </is>
      </c>
      <c r="G420" s="11" t="n">
        <v>0</v>
      </c>
      <c r="H420" s="11">
        <f>D420&amp;E420</f>
        <v/>
      </c>
      <c r="I420" s="11">
        <f>A420</f>
        <v/>
      </c>
    </row>
    <row r="421" ht="13.2" customHeight="1" s="87">
      <c r="A421" s="9">
        <f t="array" ref="A421">INDEX('YARN CODES'!$A$2:$A$1000,MATCH(D421&amp;E421,'YARN CODES'!$C$2:$C$1000&amp;'YARN CODES'!$D$2:$D$1000,0))</f>
        <v/>
      </c>
      <c r="B421" s="11" t="inlineStr">
        <is>
          <t>WARP STOCK</t>
        </is>
      </c>
      <c r="C421" s="11" t="inlineStr">
        <is>
          <t>POLYESTER</t>
        </is>
      </c>
      <c r="D421" s="11" t="inlineStr">
        <is>
          <t>150 POLYESTER</t>
        </is>
      </c>
      <c r="E421" s="11" t="inlineStr">
        <is>
          <t>OW77</t>
        </is>
      </c>
      <c r="F421" s="11" t="inlineStr">
        <is>
          <t>BLACK</t>
        </is>
      </c>
      <c r="G421" s="11" t="n">
        <v>0</v>
      </c>
      <c r="H421" s="11">
        <f>D421&amp;E421</f>
        <v/>
      </c>
      <c r="I421" s="11">
        <f>A421</f>
        <v/>
      </c>
    </row>
    <row r="422" ht="13.2" customHeight="1" s="87">
      <c r="A422" s="9">
        <f t="array" ref="A422">INDEX('YARN CODES'!$A$2:$A$1000,MATCH(D422&amp;E422,'YARN CODES'!$C$2:$C$1000&amp;'YARN CODES'!$D$2:$D$1000,0))</f>
        <v/>
      </c>
      <c r="B422" s="11" t="inlineStr">
        <is>
          <t>WARP STOCK</t>
        </is>
      </c>
      <c r="C422" s="11" t="inlineStr">
        <is>
          <t>POLYESTER</t>
        </is>
      </c>
      <c r="D422" s="11" t="inlineStr">
        <is>
          <t>150 POLYESTER</t>
        </is>
      </c>
      <c r="E422" s="11" t="inlineStr">
        <is>
          <t>OW55</t>
        </is>
      </c>
      <c r="F422" s="11" t="inlineStr">
        <is>
          <t>YELLOW</t>
        </is>
      </c>
      <c r="G422" s="11" t="n">
        <v>60.29</v>
      </c>
      <c r="H422" s="11">
        <f>D422&amp;E422</f>
        <v/>
      </c>
      <c r="I422" s="11">
        <f>A422</f>
        <v/>
      </c>
    </row>
    <row r="423" ht="13.2" customHeight="1" s="87">
      <c r="A423" s="9">
        <f t="array" ref="A423">INDEX('YARN CODES'!$A$2:$A$1000,MATCH(D423&amp;E423,'YARN CODES'!$C$2:$C$1000&amp;'YARN CODES'!$D$2:$D$1000,0))</f>
        <v/>
      </c>
      <c r="B423" s="11" t="inlineStr">
        <is>
          <t>WARP STOCK</t>
        </is>
      </c>
      <c r="C423" s="11" t="inlineStr">
        <is>
          <t>POLYESTER</t>
        </is>
      </c>
      <c r="D423" s="11" t="inlineStr">
        <is>
          <t>150 POLYESTER</t>
        </is>
      </c>
      <c r="E423" s="11" t="inlineStr">
        <is>
          <t>OW35</t>
        </is>
      </c>
      <c r="F423" s="11" t="inlineStr">
        <is>
          <t>RED</t>
        </is>
      </c>
      <c r="G423" s="11" t="n">
        <v>22.6</v>
      </c>
      <c r="H423" s="11">
        <f>D423&amp;E423</f>
        <v/>
      </c>
      <c r="I423" s="11">
        <f>A423</f>
        <v/>
      </c>
    </row>
    <row r="424" ht="13.2" customHeight="1" s="87">
      <c r="A424" s="9">
        <f t="array" ref="A424">INDEX('YARN CODES'!$A$2:$A$1000,MATCH(D424&amp;E424,'YARN CODES'!$C$2:$C$1000&amp;'YARN CODES'!$D$2:$D$1000,0))</f>
        <v/>
      </c>
      <c r="B424" s="11" t="inlineStr">
        <is>
          <t>WARP STOCK</t>
        </is>
      </c>
      <c r="C424" s="11" t="inlineStr">
        <is>
          <t>POLYESTER</t>
        </is>
      </c>
      <c r="D424" s="11" t="inlineStr">
        <is>
          <t>150 POLYESTER</t>
        </is>
      </c>
      <c r="E424" s="11" t="inlineStr">
        <is>
          <t>OW58</t>
        </is>
      </c>
      <c r="F424" s="11" t="inlineStr">
        <is>
          <t>BROWN</t>
        </is>
      </c>
      <c r="G424" s="11" t="n">
        <v>0</v>
      </c>
      <c r="H424" s="11">
        <f>D424&amp;E424</f>
        <v/>
      </c>
      <c r="I424" s="11">
        <f>A424</f>
        <v/>
      </c>
    </row>
    <row r="425" ht="13.2" customHeight="1" s="87">
      <c r="A425" s="9">
        <f t="array" ref="A425">INDEX('YARN CODES'!$A$2:$A$1000,MATCH(D425&amp;E425,'YARN CODES'!$C$2:$C$1000&amp;'YARN CODES'!$D$2:$D$1000,0))</f>
        <v/>
      </c>
      <c r="B425" s="11" t="inlineStr">
        <is>
          <t>WARP STOCK</t>
        </is>
      </c>
      <c r="C425" s="11" t="inlineStr">
        <is>
          <t>POLYESTER</t>
        </is>
      </c>
      <c r="D425" s="11" t="inlineStr">
        <is>
          <t>150 POLYESTER</t>
        </is>
      </c>
      <c r="E425" s="11" t="inlineStr">
        <is>
          <t>OW29</t>
        </is>
      </c>
      <c r="F425" s="11" t="inlineStr">
        <is>
          <t>MAROON</t>
        </is>
      </c>
      <c r="G425" s="11" t="n">
        <v>0</v>
      </c>
      <c r="H425" s="11">
        <f>D425&amp;E425</f>
        <v/>
      </c>
      <c r="I425" s="11">
        <f>A425</f>
        <v/>
      </c>
    </row>
    <row r="426" ht="13.2" customHeight="1" s="87">
      <c r="A426" s="9">
        <f t="array" ref="A426">INDEX('YARN CODES'!$A$2:$A$1000,MATCH(D426&amp;E426,'YARN CODES'!$C$2:$C$1000&amp;'YARN CODES'!$D$2:$D$1000,0))</f>
        <v/>
      </c>
      <c r="B426" s="11" t="inlineStr">
        <is>
          <t>WARP STOCK</t>
        </is>
      </c>
      <c r="C426" s="11" t="inlineStr">
        <is>
          <t>POLYESTER</t>
        </is>
      </c>
      <c r="D426" s="11" t="inlineStr">
        <is>
          <t>150 POLYESTER</t>
        </is>
      </c>
      <c r="E426" s="11" t="inlineStr">
        <is>
          <t>OW24</t>
        </is>
      </c>
      <c r="F426" s="11" t="inlineStr">
        <is>
          <t>ACRU</t>
        </is>
      </c>
      <c r="G426" s="11" t="n">
        <v>0</v>
      </c>
      <c r="H426" s="11">
        <f>D426&amp;E426</f>
        <v/>
      </c>
      <c r="I426" s="11">
        <f>A426</f>
        <v/>
      </c>
    </row>
    <row r="427" ht="13.2" customHeight="1" s="87">
      <c r="A427" s="9">
        <f t="array" ref="A427">INDEX('YARN CODES'!$A$2:$A$1000,MATCH(D427&amp;E427,'YARN CODES'!$C$2:$C$1000&amp;'YARN CODES'!$D$2:$D$1000,0))</f>
        <v/>
      </c>
      <c r="B427" s="11" t="inlineStr">
        <is>
          <t>WARP STOCK</t>
        </is>
      </c>
      <c r="C427" s="11" t="inlineStr">
        <is>
          <t>POLYESTER</t>
        </is>
      </c>
      <c r="D427" s="11" t="inlineStr">
        <is>
          <t>150 POLYESTER</t>
        </is>
      </c>
      <c r="E427" s="11" t="inlineStr">
        <is>
          <t>OW57</t>
        </is>
      </c>
      <c r="F427" s="11" t="inlineStr">
        <is>
          <t>T BLUE</t>
        </is>
      </c>
      <c r="G427" s="11" t="n">
        <v>0</v>
      </c>
      <c r="H427" s="11">
        <f>D427&amp;E427</f>
        <v/>
      </c>
      <c r="I427" s="11">
        <f>A427</f>
        <v/>
      </c>
    </row>
    <row r="428" ht="13.2" customHeight="1" s="87">
      <c r="A428" s="9">
        <f t="array" ref="A428">INDEX('YARN CODES'!$A$2:$A$1000,MATCH(D428&amp;E428,'YARN CODES'!$C$2:$C$1000&amp;'YARN CODES'!$D$2:$D$1000,0))</f>
        <v/>
      </c>
      <c r="B428" s="11" t="inlineStr">
        <is>
          <t>WARP STOCK</t>
        </is>
      </c>
      <c r="C428" s="11" t="inlineStr">
        <is>
          <t>POLYESTER</t>
        </is>
      </c>
      <c r="D428" s="11" t="inlineStr">
        <is>
          <t>150 POLYESTER</t>
        </is>
      </c>
      <c r="E428" s="11" t="inlineStr">
        <is>
          <t>OW121</t>
        </is>
      </c>
      <c r="F428" s="11" t="inlineStr">
        <is>
          <t>LT YELLOW</t>
        </is>
      </c>
      <c r="G428" s="11" t="n">
        <v>0</v>
      </c>
      <c r="H428" s="11">
        <f>D428&amp;E428</f>
        <v/>
      </c>
      <c r="I428" s="11">
        <f>A428</f>
        <v/>
      </c>
    </row>
    <row r="429" ht="13.2" customHeight="1" s="87">
      <c r="A429" s="9">
        <f t="array" ref="A429">INDEX('YARN CODES'!$A$2:$A$1000,MATCH(D429&amp;E429,'YARN CODES'!$C$2:$C$1000&amp;'YARN CODES'!$D$2:$D$1000,0))</f>
        <v/>
      </c>
      <c r="B429" s="11" t="inlineStr">
        <is>
          <t>WARP STOCK</t>
        </is>
      </c>
      <c r="C429" s="11" t="inlineStr">
        <is>
          <t>POLYESTER</t>
        </is>
      </c>
      <c r="D429" s="11" t="inlineStr">
        <is>
          <t>150 POLYESTER</t>
        </is>
      </c>
      <c r="E429" s="11" t="inlineStr">
        <is>
          <t>OW47</t>
        </is>
      </c>
      <c r="F429" s="11" t="inlineStr">
        <is>
          <t>RUST</t>
        </is>
      </c>
      <c r="G429" s="11" t="n">
        <v>0</v>
      </c>
      <c r="H429" s="11">
        <f>D429&amp;E429</f>
        <v/>
      </c>
      <c r="I429" s="11">
        <f>A429</f>
        <v/>
      </c>
    </row>
    <row r="430" ht="13.2" customHeight="1" s="87">
      <c r="A430" s="9">
        <f t="array" ref="A430">INDEX('YARN CODES'!$A$2:$A$1000,MATCH(D430&amp;E430,'YARN CODES'!$C$2:$C$1000&amp;'YARN CODES'!$D$2:$D$1000,0))</f>
        <v/>
      </c>
      <c r="B430" s="11" t="inlineStr">
        <is>
          <t>WARP STOCK</t>
        </is>
      </c>
      <c r="C430" s="11" t="inlineStr">
        <is>
          <t>POLYESTER</t>
        </is>
      </c>
      <c r="D430" s="11" t="inlineStr">
        <is>
          <t>150 POLYESTER</t>
        </is>
      </c>
      <c r="E430" s="11" t="n">
        <v>473</v>
      </c>
      <c r="F430" s="11" t="inlineStr">
        <is>
          <t>PURPLE</t>
        </is>
      </c>
      <c r="G430" s="11" t="n">
        <v>0</v>
      </c>
      <c r="H430" s="11">
        <f>D430&amp;E430</f>
        <v/>
      </c>
      <c r="I430" s="11">
        <f>A430</f>
        <v/>
      </c>
    </row>
    <row r="431" ht="13.2" customHeight="1" s="87">
      <c r="A431" s="9">
        <f t="array" ref="A431">INDEX('YARN CODES'!$A$2:$A$1000,MATCH(D431&amp;E431,'YARN CODES'!$C$2:$C$1000&amp;'YARN CODES'!$D$2:$D$1000,0))</f>
        <v/>
      </c>
      <c r="B431" s="11" t="inlineStr">
        <is>
          <t>WARP STOCK</t>
        </is>
      </c>
      <c r="C431" s="11" t="inlineStr">
        <is>
          <t>POLYESTER</t>
        </is>
      </c>
      <c r="D431" s="11" t="inlineStr">
        <is>
          <t>150 POLYESTER</t>
        </is>
      </c>
      <c r="E431" s="11" t="inlineStr">
        <is>
          <t>OW101</t>
        </is>
      </c>
      <c r="F431" s="11" t="inlineStr">
        <is>
          <t>ORANGE</t>
        </is>
      </c>
      <c r="G431" s="11" t="n">
        <v>0</v>
      </c>
      <c r="H431" s="11">
        <f>D431&amp;E431</f>
        <v/>
      </c>
      <c r="I431" s="11">
        <f>A431</f>
        <v/>
      </c>
    </row>
    <row r="432" ht="13.2" customHeight="1" s="87">
      <c r="A432" s="9">
        <f t="array" ref="A432">INDEX('YARN CODES'!$A$2:$A$1000,MATCH(D432&amp;E432,'YARN CODES'!$C$2:$C$1000&amp;'YARN CODES'!$D$2:$D$1000,0))</f>
        <v/>
      </c>
      <c r="B432" s="11" t="inlineStr">
        <is>
          <t>WARP STOCK</t>
        </is>
      </c>
      <c r="C432" s="11" t="inlineStr">
        <is>
          <t>POLYESTER</t>
        </is>
      </c>
      <c r="D432" s="11" t="inlineStr">
        <is>
          <t>150 POLYESTER</t>
        </is>
      </c>
      <c r="E432" s="11" t="inlineStr">
        <is>
          <t>OW3</t>
        </is>
      </c>
      <c r="F432" s="11" t="inlineStr">
        <is>
          <t>D COFFEE</t>
        </is>
      </c>
      <c r="G432" s="11" t="n">
        <v>0</v>
      </c>
      <c r="H432" s="11">
        <f>D432&amp;E432</f>
        <v/>
      </c>
      <c r="I432" s="11">
        <f>A432</f>
        <v/>
      </c>
    </row>
    <row r="433" ht="13.2" customHeight="1" s="87">
      <c r="A433" s="9">
        <f t="array" ref="A433">INDEX('YARN CODES'!$A$2:$A$1000,MATCH(D433&amp;E433,'YARN CODES'!$C$2:$C$1000&amp;'YARN CODES'!$D$2:$D$1000,0))</f>
        <v/>
      </c>
      <c r="B433" s="11" t="inlineStr">
        <is>
          <t>WARP STOCK</t>
        </is>
      </c>
      <c r="C433" s="11" t="inlineStr">
        <is>
          <t>POLYESTER</t>
        </is>
      </c>
      <c r="D433" s="11" t="inlineStr">
        <is>
          <t>150 POLYESTER</t>
        </is>
      </c>
      <c r="E433" s="11" t="inlineStr">
        <is>
          <t>O68</t>
        </is>
      </c>
      <c r="F433" s="11" t="inlineStr">
        <is>
          <t>BLUE</t>
        </is>
      </c>
      <c r="G433" s="11" t="n">
        <v>9.199999999999999</v>
      </c>
      <c r="H433" s="11">
        <f>D433&amp;E433</f>
        <v/>
      </c>
      <c r="I433" s="11">
        <f>A433</f>
        <v/>
      </c>
    </row>
    <row r="434" ht="13.2" customHeight="1" s="87">
      <c r="A434" s="9">
        <f t="array" ref="A434">INDEX('YARN CODES'!$A$2:$A$1000,MATCH(D434&amp;E434,'YARN CODES'!$C$2:$C$1000&amp;'YARN CODES'!$D$2:$D$1000,0))</f>
        <v/>
      </c>
      <c r="B434" s="11" t="inlineStr">
        <is>
          <t>WARP STOCK</t>
        </is>
      </c>
      <c r="C434" s="11" t="inlineStr">
        <is>
          <t>POLYESTER</t>
        </is>
      </c>
      <c r="D434" s="11" t="inlineStr">
        <is>
          <t>150 POLYESTER</t>
        </is>
      </c>
      <c r="E434" s="11" t="inlineStr">
        <is>
          <t>[Person_56]</t>
        </is>
      </c>
      <c r="F434" s="11" t="inlineStr">
        <is>
          <t>P GREEN</t>
        </is>
      </c>
      <c r="G434" s="11" t="n">
        <v>42</v>
      </c>
      <c r="H434" s="11">
        <f>D434&amp;E434</f>
        <v/>
      </c>
      <c r="I434" s="11">
        <f>A434</f>
        <v/>
      </c>
    </row>
    <row r="435" ht="13.2" customHeight="1" s="87">
      <c r="A435" s="9">
        <f t="array" ref="A435">INDEX('YARN CODES'!$A$2:$A$1000,MATCH(D435&amp;E435,'YARN CODES'!$C$2:$C$1000&amp;'YARN CODES'!$D$2:$D$1000,0))</f>
        <v/>
      </c>
      <c r="B435" s="11" t="inlineStr">
        <is>
          <t>WARP STOCK</t>
        </is>
      </c>
      <c r="C435" s="11" t="inlineStr">
        <is>
          <t>POLYESTER</t>
        </is>
      </c>
      <c r="D435" s="11" t="inlineStr">
        <is>
          <t>150 POLYESTER</t>
        </is>
      </c>
      <c r="E435" s="11" t="inlineStr">
        <is>
          <t>O22</t>
        </is>
      </c>
      <c r="F435" s="11" t="inlineStr">
        <is>
          <t>COFFEE</t>
        </is>
      </c>
      <c r="G435" s="11" t="n">
        <v>7.4</v>
      </c>
      <c r="H435" s="11">
        <f>D435&amp;E435</f>
        <v/>
      </c>
      <c r="I435" s="11">
        <f>A435</f>
        <v/>
      </c>
    </row>
    <row r="436" ht="13.2" customHeight="1" s="87">
      <c r="A436" s="9">
        <f t="array" ref="A436">INDEX('YARN CODES'!$A$2:$A$1000,MATCH(D436&amp;E436,'YARN CODES'!$C$2:$C$1000&amp;'YARN CODES'!$D$2:$D$1000,0))</f>
        <v/>
      </c>
      <c r="B436" s="11" t="inlineStr">
        <is>
          <t>WARP STOCK</t>
        </is>
      </c>
      <c r="C436" s="11" t="inlineStr">
        <is>
          <t>POLYESTER</t>
        </is>
      </c>
      <c r="D436" s="11" t="inlineStr">
        <is>
          <t>150 POLYESTER</t>
        </is>
      </c>
      <c r="E436" s="11" t="inlineStr">
        <is>
          <t>O77</t>
        </is>
      </c>
      <c r="F436" s="11" t="inlineStr">
        <is>
          <t>CAMEL</t>
        </is>
      </c>
      <c r="G436" s="11" t="n">
        <v>61.8</v>
      </c>
      <c r="H436" s="11">
        <f>D436&amp;E436</f>
        <v/>
      </c>
      <c r="I436" s="11">
        <f>A436</f>
        <v/>
      </c>
    </row>
    <row r="437" ht="13.2" customHeight="1" s="87">
      <c r="A437" s="9">
        <f t="array" ref="A437">INDEX('YARN CODES'!$A$2:$A$1000,MATCH(D437&amp;E437,'YARN CODES'!$C$2:$C$1000&amp;'YARN CODES'!$D$2:$D$1000,0))</f>
        <v/>
      </c>
      <c r="B437" s="11" t="inlineStr">
        <is>
          <t>WARP STOCK</t>
        </is>
      </c>
      <c r="C437" s="11" t="inlineStr">
        <is>
          <t>POLYESTER</t>
        </is>
      </c>
      <c r="D437" s="11" t="inlineStr">
        <is>
          <t>150 POLYESTER</t>
        </is>
      </c>
      <c r="E437" s="11" t="inlineStr">
        <is>
          <t>O37</t>
        </is>
      </c>
      <c r="F437" s="11" t="inlineStr">
        <is>
          <t>N BLUE</t>
        </is>
      </c>
      <c r="G437" s="11" t="n">
        <v>0</v>
      </c>
      <c r="H437" s="11">
        <f>D437&amp;E437</f>
        <v/>
      </c>
      <c r="I437" s="11">
        <f>A437</f>
        <v/>
      </c>
    </row>
    <row r="438" ht="13.2" customHeight="1" s="87">
      <c r="A438" s="9">
        <f t="array" ref="A438">INDEX('YARN CODES'!$A$2:$A$1000,MATCH(D438&amp;E438,'YARN CODES'!$C$2:$C$1000&amp;'YARN CODES'!$D$2:$D$1000,0))</f>
        <v/>
      </c>
      <c r="B438" s="11" t="inlineStr">
        <is>
          <t>WARP STOCK</t>
        </is>
      </c>
      <c r="C438" s="11" t="inlineStr">
        <is>
          <t>POLYESTER</t>
        </is>
      </c>
      <c r="D438" s="11" t="inlineStr">
        <is>
          <t>150 POLYESTER</t>
        </is>
      </c>
      <c r="E438" s="11" t="inlineStr">
        <is>
          <t>O44</t>
        </is>
      </c>
      <c r="F438" s="11" t="inlineStr">
        <is>
          <t>B GREEN</t>
        </is>
      </c>
      <c r="G438" s="11" t="n">
        <v>0</v>
      </c>
      <c r="H438" s="11">
        <f>D438&amp;E438</f>
        <v/>
      </c>
      <c r="I438" s="11">
        <f>A438</f>
        <v/>
      </c>
    </row>
    <row r="439" ht="13.2" customHeight="1" s="87">
      <c r="A439" s="9">
        <f t="array" ref="A439">INDEX('YARN CODES'!$A$2:$A$1000,MATCH(D439&amp;E439,'YARN CODES'!$C$2:$C$1000&amp;'YARN CODES'!$D$2:$D$1000,0))</f>
        <v/>
      </c>
      <c r="B439" s="11" t="inlineStr">
        <is>
          <t>WARP STOCK</t>
        </is>
      </c>
      <c r="C439" s="11" t="inlineStr">
        <is>
          <t>POLYESTER</t>
        </is>
      </c>
      <c r="D439" s="11" t="inlineStr">
        <is>
          <t>150 POLYESTER</t>
        </is>
      </c>
      <c r="E439" s="11" t="inlineStr">
        <is>
          <t>O121</t>
        </is>
      </c>
      <c r="F439" s="11" t="inlineStr">
        <is>
          <t>BEIGE</t>
        </is>
      </c>
      <c r="G439" s="11" t="n">
        <v>0</v>
      </c>
      <c r="H439" s="11">
        <f>D439&amp;E439</f>
        <v/>
      </c>
      <c r="I439" s="11">
        <f>A439</f>
        <v/>
      </c>
    </row>
    <row r="440" ht="13.2" customHeight="1" s="87">
      <c r="A440" s="9">
        <f t="array" ref="A440">INDEX('YARN CODES'!$A$2:$A$1000,MATCH(D440&amp;E440,'YARN CODES'!$C$2:$C$1000&amp;'YARN CODES'!$D$2:$D$1000,0))</f>
        <v/>
      </c>
      <c r="B440" s="11" t="inlineStr">
        <is>
          <t>WARP STOCK</t>
        </is>
      </c>
      <c r="C440" s="11" t="inlineStr">
        <is>
          <t>POLYESTER</t>
        </is>
      </c>
      <c r="D440" s="11" t="inlineStr">
        <is>
          <t>150 POLYESTER</t>
        </is>
      </c>
      <c r="E440" s="11" t="inlineStr">
        <is>
          <t>O66</t>
        </is>
      </c>
      <c r="F440" s="11" t="inlineStr">
        <is>
          <t>TWISTED</t>
        </is>
      </c>
      <c r="G440" s="11" t="n">
        <v>0</v>
      </c>
      <c r="H440" s="11">
        <f>D440&amp;E440</f>
        <v/>
      </c>
      <c r="I440" s="11">
        <f>A440</f>
        <v/>
      </c>
    </row>
    <row r="441" ht="13.2" customHeight="1" s="87">
      <c r="A441" s="9">
        <f t="array" ref="A441">INDEX('YARN CODES'!$A$2:$A$1000,MATCH(D441&amp;E441,'YARN CODES'!$C$2:$C$1000&amp;'YARN CODES'!$D$2:$D$1000,0))</f>
        <v/>
      </c>
      <c r="B441" s="11" t="inlineStr">
        <is>
          <t>WARP STOCK</t>
        </is>
      </c>
      <c r="C441" s="11" t="inlineStr">
        <is>
          <t>POLYESTER</t>
        </is>
      </c>
      <c r="D441" s="11" t="inlineStr">
        <is>
          <t>150 POLYESTER</t>
        </is>
      </c>
      <c r="E441" s="11" t="inlineStr">
        <is>
          <t>O66</t>
        </is>
      </c>
      <c r="F441" s="11" t="inlineStr">
        <is>
          <t>ROTTO BEIGE</t>
        </is>
      </c>
      <c r="G441" s="11" t="n">
        <v>0</v>
      </c>
      <c r="H441" s="11">
        <f>D441&amp;E441</f>
        <v/>
      </c>
      <c r="I441" s="11">
        <f>A441</f>
        <v/>
      </c>
    </row>
    <row r="442" ht="13.2" customHeight="1" s="87">
      <c r="A442" s="9">
        <f t="array" ref="A442">INDEX('YARN CODES'!$A$2:$A$1000,MATCH(D442&amp;E442,'YARN CODES'!$C$2:$C$1000&amp;'YARN CODES'!$D$2:$D$1000,0))</f>
        <v/>
      </c>
      <c r="B442" s="11" t="inlineStr">
        <is>
          <t>WARP STOCK</t>
        </is>
      </c>
      <c r="C442" s="11" t="inlineStr">
        <is>
          <t>POLYESTER</t>
        </is>
      </c>
      <c r="D442" s="11" t="inlineStr">
        <is>
          <t>150 POLYESTER</t>
        </is>
      </c>
      <c r="E442" s="11" t="inlineStr">
        <is>
          <t>O35</t>
        </is>
      </c>
      <c r="F442" s="11" t="inlineStr">
        <is>
          <t>R BLUE</t>
        </is>
      </c>
      <c r="G442" s="11" t="n">
        <v>0</v>
      </c>
      <c r="H442" s="11">
        <f>D442&amp;E442</f>
        <v/>
      </c>
      <c r="I442" s="11">
        <f>A442</f>
        <v/>
      </c>
    </row>
    <row r="443" ht="13.2" customHeight="1" s="87">
      <c r="A443" s="9">
        <f t="array" ref="A443">INDEX('YARN CODES'!$A$2:$A$1000,MATCH(D443&amp;E443,'YARN CODES'!$C$2:$C$1000&amp;'YARN CODES'!$D$2:$D$1000,0))</f>
        <v/>
      </c>
      <c r="B443" s="11" t="inlineStr">
        <is>
          <t>WARP STOCK</t>
        </is>
      </c>
      <c r="C443" s="11" t="inlineStr">
        <is>
          <t>POLYESTER</t>
        </is>
      </c>
      <c r="D443" s="11" t="inlineStr">
        <is>
          <t>150 POLYESTER</t>
        </is>
      </c>
      <c r="E443" s="11" t="n">
        <v>2555</v>
      </c>
      <c r="F443" s="11" t="inlineStr">
        <is>
          <t>LEMON</t>
        </is>
      </c>
      <c r="G443" s="11" t="n">
        <v>0</v>
      </c>
      <c r="H443" s="11">
        <f>D443&amp;E443</f>
        <v/>
      </c>
      <c r="I443" s="11">
        <f>A443</f>
        <v/>
      </c>
    </row>
    <row r="444" ht="13.2" customHeight="1" s="87">
      <c r="A444" s="9">
        <f t="array" ref="A444">INDEX('YARN CODES'!$A$2:$A$1000,MATCH(D444&amp;E444,'YARN CODES'!$C$2:$C$1000&amp;'YARN CODES'!$D$2:$D$1000,0))</f>
        <v/>
      </c>
      <c r="B444" s="11" t="inlineStr">
        <is>
          <t>WARP STOCK</t>
        </is>
      </c>
      <c r="C444" s="11" t="inlineStr">
        <is>
          <t>POLYESTER</t>
        </is>
      </c>
      <c r="D444" s="11" t="inlineStr">
        <is>
          <t>150 POLYESTER</t>
        </is>
      </c>
      <c r="E444" s="11" t="inlineStr">
        <is>
          <t>O262</t>
        </is>
      </c>
      <c r="F444" s="11" t="inlineStr">
        <is>
          <t>GREEN</t>
        </is>
      </c>
      <c r="G444" s="11" t="n">
        <v>0</v>
      </c>
      <c r="H444" s="11">
        <f>D444&amp;E444</f>
        <v/>
      </c>
      <c r="I444" s="11">
        <f>A444</f>
        <v/>
      </c>
    </row>
    <row r="445" ht="13.2" customHeight="1" s="87">
      <c r="A445" s="9">
        <f t="array" ref="A445">INDEX('YARN CODES'!$A$2:$A$1000,MATCH(D445&amp;E445,'YARN CODES'!$C$2:$C$1000&amp;'YARN CODES'!$D$2:$D$1000,0))</f>
        <v/>
      </c>
      <c r="B445" s="11" t="inlineStr">
        <is>
          <t>WARP STOCK</t>
        </is>
      </c>
      <c r="C445" s="11" t="inlineStr">
        <is>
          <t>POLYESTER</t>
        </is>
      </c>
      <c r="D445" s="11" t="inlineStr">
        <is>
          <t>150 POLYESTER</t>
        </is>
      </c>
      <c r="E445" s="11" t="inlineStr">
        <is>
          <t>CK 31</t>
        </is>
      </c>
      <c r="F445" s="11" t="inlineStr">
        <is>
          <t>CHILLY RED</t>
        </is>
      </c>
      <c r="G445" s="11" t="n">
        <v>0</v>
      </c>
      <c r="H445" s="11">
        <f>D445&amp;E445</f>
        <v/>
      </c>
      <c r="I445" s="11">
        <f>A445</f>
        <v/>
      </c>
    </row>
    <row r="446" ht="13.2" customHeight="1" s="87">
      <c r="A446" s="9">
        <f t="array" ref="A446">INDEX('YARN CODES'!$A$2:$A$1000,MATCH(D446&amp;E446,'YARN CODES'!$C$2:$C$1000&amp;'YARN CODES'!$D$2:$D$1000,0))</f>
        <v/>
      </c>
      <c r="B446" s="11" t="inlineStr">
        <is>
          <t>WARP STOCK</t>
        </is>
      </c>
      <c r="C446" s="11" t="inlineStr">
        <is>
          <t>POLYESTER</t>
        </is>
      </c>
      <c r="D446" s="11" t="inlineStr">
        <is>
          <t>150 POLYESTER</t>
        </is>
      </c>
      <c r="E446" s="11" t="inlineStr">
        <is>
          <t>DOPE BLACK ROTTO</t>
        </is>
      </c>
      <c r="F446" s="11" t="inlineStr">
        <is>
          <t>DOPE BLACK ROTTO</t>
        </is>
      </c>
      <c r="G446" s="11" t="n">
        <v>0</v>
      </c>
      <c r="H446" s="11">
        <f>D446&amp;E446</f>
        <v/>
      </c>
      <c r="I446" s="11">
        <f>A446</f>
        <v/>
      </c>
    </row>
    <row r="447" ht="13.2" customHeight="1" s="87">
      <c r="A447" s="9">
        <f t="array" ref="A447">INDEX('YARN CODES'!$A$2:$A$1000,MATCH(D447&amp;E447,'YARN CODES'!$C$2:$C$1000&amp;'YARN CODES'!$D$2:$D$1000,0))</f>
        <v/>
      </c>
      <c r="B447" s="11" t="inlineStr">
        <is>
          <t>WARP STOCK</t>
        </is>
      </c>
      <c r="C447" s="11" t="inlineStr">
        <is>
          <t>POLYESTER</t>
        </is>
      </c>
      <c r="D447" s="11" t="inlineStr">
        <is>
          <t>150 POLYESTER</t>
        </is>
      </c>
      <c r="E447" s="11" t="inlineStr">
        <is>
          <t>KORA TWISTED</t>
        </is>
      </c>
      <c r="F447" s="11" t="inlineStr">
        <is>
          <t>KORA TWISTED</t>
        </is>
      </c>
      <c r="G447" s="11" t="n">
        <v>287.286</v>
      </c>
      <c r="H447" s="11">
        <f>D447&amp;E447</f>
        <v/>
      </c>
      <c r="I447" s="11">
        <f>A447</f>
        <v/>
      </c>
    </row>
    <row r="448" ht="13.2" customHeight="1" s="87">
      <c r="A448" s="9">
        <f t="array" ref="A448">INDEX('YARN CODES'!$A$2:$A$1000,MATCH(D448&amp;E448,'YARN CODES'!$C$2:$C$1000&amp;'YARN CODES'!$D$2:$D$1000,0))</f>
        <v/>
      </c>
      <c r="B448" s="11" t="inlineStr">
        <is>
          <t>WARP STOCK</t>
        </is>
      </c>
      <c r="C448" s="11" t="inlineStr">
        <is>
          <t>POLYESTER</t>
        </is>
      </c>
      <c r="D448" s="11" t="inlineStr">
        <is>
          <t>150 POLYESTER</t>
        </is>
      </c>
      <c r="E448" s="11" t="inlineStr">
        <is>
          <t>TWISTED DOPE BLACK</t>
        </is>
      </c>
      <c r="F448" s="11" t="inlineStr">
        <is>
          <t>TWISTED DOPE BLACK</t>
        </is>
      </c>
      <c r="G448" s="11" t="n">
        <v>555.09</v>
      </c>
      <c r="H448" s="11">
        <f>D448&amp;E448</f>
        <v/>
      </c>
      <c r="I448" s="11">
        <f>A448</f>
        <v/>
      </c>
    </row>
    <row r="449" ht="13.2" customHeight="1" s="87">
      <c r="A449" s="9">
        <f t="array" ref="A449">INDEX('YARN CODES'!$A$2:$A$1000,MATCH(D449&amp;E449,'YARN CODES'!$C$2:$C$1000&amp;'YARN CODES'!$D$2:$D$1000,0))</f>
        <v/>
      </c>
      <c r="B449" s="11" t="inlineStr">
        <is>
          <t>WARP STOCK</t>
        </is>
      </c>
      <c r="C449" s="11" t="inlineStr">
        <is>
          <t>POLYESTER</t>
        </is>
      </c>
      <c r="D449" s="11" t="inlineStr">
        <is>
          <t>150 POLYESTER</t>
        </is>
      </c>
      <c r="E449" s="11" t="n">
        <v>5073</v>
      </c>
      <c r="F449" s="11" t="inlineStr">
        <is>
          <t>YELLOW (DYE)</t>
        </is>
      </c>
      <c r="G449" s="11" t="n">
        <v>0</v>
      </c>
      <c r="H449" s="11">
        <f>D449&amp;E449</f>
        <v/>
      </c>
      <c r="I449" s="11">
        <f>A449</f>
        <v/>
      </c>
    </row>
    <row r="450" ht="13.2" customHeight="1" s="87">
      <c r="A450" s="9">
        <f t="array" ref="A450">INDEX('YARN CODES'!$A$2:$A$1000,MATCH(D450&amp;E450,'YARN CODES'!$C$2:$C$1000&amp;'YARN CODES'!$D$2:$D$1000,0))</f>
        <v/>
      </c>
      <c r="B450" s="11" t="inlineStr">
        <is>
          <t>WARP STOCK</t>
        </is>
      </c>
      <c r="C450" s="11" t="inlineStr">
        <is>
          <t>POLYESTER</t>
        </is>
      </c>
      <c r="D450" s="11" t="inlineStr">
        <is>
          <t>150 POLYESTER</t>
        </is>
      </c>
      <c r="E450" s="11" t="n">
        <v>34199</v>
      </c>
      <c r="F450" s="11" t="inlineStr">
        <is>
          <t>SHANGHAI- DYE</t>
        </is>
      </c>
      <c r="G450" s="11" t="n">
        <v>0</v>
      </c>
      <c r="H450" s="11">
        <f>D450&amp;E450</f>
        <v/>
      </c>
      <c r="I450" s="11">
        <f>A450</f>
        <v/>
      </c>
    </row>
    <row r="451" ht="13.2" customHeight="1" s="87">
      <c r="A451" s="9">
        <f t="array" ref="A451">INDEX('YARN CODES'!$A$2:$A$1000,MATCH(D451&amp;E451,'YARN CODES'!$C$2:$C$1000&amp;'YARN CODES'!$D$2:$D$1000,0))</f>
        <v/>
      </c>
      <c r="B451" s="11" t="inlineStr">
        <is>
          <t>WARP STOCK</t>
        </is>
      </c>
      <c r="C451" s="11" t="inlineStr">
        <is>
          <t>POLYESTER</t>
        </is>
      </c>
      <c r="D451" s="11" t="inlineStr">
        <is>
          <t>150 POLYESTER</t>
        </is>
      </c>
      <c r="E451" s="11" t="inlineStr">
        <is>
          <t>O43</t>
        </is>
      </c>
      <c r="F451" s="11" t="inlineStr">
        <is>
          <t>LEAF GREEN</t>
        </is>
      </c>
      <c r="G451" s="11" t="n">
        <v>0</v>
      </c>
      <c r="H451" s="11">
        <f>D451&amp;E451</f>
        <v/>
      </c>
      <c r="I451" s="11">
        <f>A451</f>
        <v/>
      </c>
    </row>
    <row r="452" ht="13.2" customHeight="1" s="87">
      <c r="A452" s="9">
        <f t="array" ref="A452">INDEX('YARN CODES'!$A$2:$A$1000,MATCH(D452&amp;E452,'YARN CODES'!$C$2:$C$1000&amp;'YARN CODES'!$D$2:$D$1000,0))</f>
        <v/>
      </c>
      <c r="B452" s="11" t="inlineStr">
        <is>
          <t>WARP STOCK</t>
        </is>
      </c>
      <c r="C452" s="11" t="inlineStr">
        <is>
          <t>POLYESTER</t>
        </is>
      </c>
      <c r="D452" s="11" t="inlineStr">
        <is>
          <t>155 D</t>
        </is>
      </c>
      <c r="E452" s="11" t="inlineStr">
        <is>
          <t>BLUE</t>
        </is>
      </c>
      <c r="F452" s="11" t="inlineStr">
        <is>
          <t>BLUE</t>
        </is>
      </c>
      <c r="G452" s="11" t="n">
        <v>0</v>
      </c>
      <c r="H452" s="11">
        <f>D452&amp;E452</f>
        <v/>
      </c>
      <c r="I452" s="11">
        <f>A452</f>
        <v/>
      </c>
    </row>
    <row r="453" ht="13.2" customHeight="1" s="87">
      <c r="A453" s="9">
        <f t="array" ref="A453">INDEX('YARN CODES'!$A$2:$A$1000,MATCH(D453&amp;E453,'YARN CODES'!$C$2:$C$1000&amp;'YARN CODES'!$D$2:$D$1000,0))</f>
        <v/>
      </c>
      <c r="B453" s="11" t="inlineStr">
        <is>
          <t>WARP STOCK</t>
        </is>
      </c>
      <c r="C453" s="11" t="inlineStr">
        <is>
          <t>POLYESTER</t>
        </is>
      </c>
      <c r="D453" s="11" t="inlineStr">
        <is>
          <t>155 D</t>
        </is>
      </c>
      <c r="E453" s="11" t="inlineStr">
        <is>
          <t>BEIGE</t>
        </is>
      </c>
      <c r="F453" s="11" t="inlineStr">
        <is>
          <t>BEIGE</t>
        </is>
      </c>
      <c r="G453" s="11" t="n">
        <v>0</v>
      </c>
      <c r="H453" s="11">
        <f>D453&amp;E453</f>
        <v/>
      </c>
      <c r="I453" s="11">
        <f>A453</f>
        <v/>
      </c>
    </row>
    <row r="454" ht="13.2" customHeight="1" s="87">
      <c r="A454" s="9">
        <f t="array" ref="A454">INDEX('YARN CODES'!$A$2:$A$1000,MATCH(D454&amp;E454,'YARN CODES'!$C$2:$C$1000&amp;'YARN CODES'!$D$2:$D$1000,0))</f>
        <v/>
      </c>
      <c r="B454" s="11" t="inlineStr">
        <is>
          <t>WARP STOCK</t>
        </is>
      </c>
      <c r="C454" s="11" t="inlineStr">
        <is>
          <t>POLYESTER</t>
        </is>
      </c>
      <c r="D454" s="11" t="inlineStr">
        <is>
          <t>155 D</t>
        </is>
      </c>
      <c r="E454" s="11" t="n">
        <v>45056</v>
      </c>
      <c r="F454" s="11" t="inlineStr">
        <is>
          <t>MEHANDI</t>
        </is>
      </c>
      <c r="G454" s="11" t="n">
        <v>0</v>
      </c>
      <c r="H454" s="11">
        <f>D454&amp;E454</f>
        <v/>
      </c>
      <c r="I454" s="11">
        <f>A454</f>
        <v/>
      </c>
    </row>
    <row r="455" ht="13.2" customHeight="1" s="87">
      <c r="A455" s="9">
        <f t="array" ref="A455">INDEX('YARN CODES'!$A$2:$A$1000,MATCH(D455&amp;E455,'YARN CODES'!$C$2:$C$1000&amp;'YARN CODES'!$D$2:$D$1000,0))</f>
        <v/>
      </c>
      <c r="B455" s="11" t="inlineStr">
        <is>
          <t>WARP STOCK</t>
        </is>
      </c>
      <c r="C455" s="11" t="inlineStr">
        <is>
          <t>POLYESTER</t>
        </is>
      </c>
      <c r="D455" s="11" t="inlineStr">
        <is>
          <t>180 POLYESTER</t>
        </is>
      </c>
      <c r="E455" s="11" t="inlineStr">
        <is>
          <t>CHINA ROTO</t>
        </is>
      </c>
      <c r="F455" s="11" t="inlineStr">
        <is>
          <t>CHINA ROTO</t>
        </is>
      </c>
      <c r="G455" s="11" t="n">
        <v>88.01000000000001</v>
      </c>
      <c r="H455" s="11">
        <f>D455&amp;E455</f>
        <v/>
      </c>
      <c r="I455" s="11">
        <f>A455</f>
        <v/>
      </c>
    </row>
    <row r="456" ht="13.2" customHeight="1" s="87">
      <c r="A456" s="9">
        <f t="array" ref="A456">INDEX('YARN CODES'!$A$2:$A$1000,MATCH(D456&amp;E456,'YARN CODES'!$C$2:$C$1000&amp;'YARN CODES'!$D$2:$D$1000,0))</f>
        <v/>
      </c>
      <c r="B456" s="11" t="inlineStr">
        <is>
          <t>WARP STOCK</t>
        </is>
      </c>
      <c r="C456" s="11" t="inlineStr">
        <is>
          <t>POLYESTER</t>
        </is>
      </c>
      <c r="D456" s="11" t="inlineStr">
        <is>
          <t>2/150</t>
        </is>
      </c>
      <c r="E456" s="11" t="n">
        <v>6522</v>
      </c>
      <c r="F456" s="11" t="inlineStr">
        <is>
          <t>CAMEL</t>
        </is>
      </c>
      <c r="G456" s="11" t="n">
        <v>0</v>
      </c>
      <c r="H456" s="11">
        <f>D456&amp;E456</f>
        <v/>
      </c>
      <c r="I456" s="11">
        <f>A456</f>
        <v/>
      </c>
    </row>
    <row r="457" ht="13.2" customHeight="1" s="87">
      <c r="A457" s="9">
        <f t="array" ref="A457">INDEX('YARN CODES'!$A$2:$A$1000,MATCH(D457&amp;E457,'YARN CODES'!$C$2:$C$1000&amp;'YARN CODES'!$D$2:$D$1000,0))</f>
        <v/>
      </c>
      <c r="B457" s="11" t="inlineStr">
        <is>
          <t>WARP STOCK</t>
        </is>
      </c>
      <c r="C457" s="11" t="inlineStr">
        <is>
          <t>POLYESTER</t>
        </is>
      </c>
      <c r="D457" s="11" t="inlineStr">
        <is>
          <t>2/150</t>
        </is>
      </c>
      <c r="E457" s="11" t="n">
        <v>9489</v>
      </c>
      <c r="F457" s="11" t="inlineStr">
        <is>
          <t>CREAM</t>
        </is>
      </c>
      <c r="G457" s="11" t="n">
        <v>0</v>
      </c>
      <c r="H457" s="11">
        <f>D457&amp;E457</f>
        <v/>
      </c>
      <c r="I457" s="11">
        <f>A457</f>
        <v/>
      </c>
    </row>
    <row r="458" ht="13.2" customHeight="1" s="87">
      <c r="A458" s="9">
        <f t="array" ref="A458">INDEX('YARN CODES'!$A$2:$A$1000,MATCH(D458&amp;E458,'YARN CODES'!$C$2:$C$1000&amp;'YARN CODES'!$D$2:$D$1000,0))</f>
        <v/>
      </c>
      <c r="B458" s="11" t="inlineStr">
        <is>
          <t>WARP STOCK</t>
        </is>
      </c>
      <c r="C458" s="11" t="inlineStr">
        <is>
          <t>POLYESTER</t>
        </is>
      </c>
      <c r="D458" s="11" t="inlineStr">
        <is>
          <t>2/150</t>
        </is>
      </c>
      <c r="E458" s="11" t="n">
        <v>232</v>
      </c>
      <c r="F458" s="11" t="inlineStr">
        <is>
          <t>PEACH</t>
        </is>
      </c>
      <c r="G458" s="11" t="n">
        <v>0</v>
      </c>
      <c r="H458" s="11">
        <f>D458&amp;E458</f>
        <v/>
      </c>
      <c r="I458" s="11">
        <f>A458</f>
        <v/>
      </c>
    </row>
    <row r="459" ht="13.2" customHeight="1" s="87">
      <c r="A459" s="9">
        <f t="array" ref="A459">INDEX('YARN CODES'!$A$2:$A$1000,MATCH(D459&amp;E459,'YARN CODES'!$C$2:$C$1000&amp;'YARN CODES'!$D$2:$D$1000,0))</f>
        <v/>
      </c>
      <c r="B459" s="11" t="inlineStr">
        <is>
          <t>WARP STOCK</t>
        </is>
      </c>
      <c r="C459" s="11" t="inlineStr">
        <is>
          <t>POLYESTER</t>
        </is>
      </c>
      <c r="D459" s="11" t="inlineStr">
        <is>
          <t>2/150</t>
        </is>
      </c>
      <c r="E459" s="11" t="n">
        <v>4760</v>
      </c>
      <c r="F459" s="11" t="inlineStr">
        <is>
          <t>CHEEKU</t>
        </is>
      </c>
      <c r="G459" s="11" t="n">
        <v>0</v>
      </c>
      <c r="H459" s="11">
        <f>D459&amp;E459</f>
        <v/>
      </c>
      <c r="I459" s="11">
        <f>A459</f>
        <v/>
      </c>
    </row>
    <row r="460" ht="13.2" customHeight="1" s="87">
      <c r="A460" s="9">
        <f t="array" ref="A460">INDEX('YARN CODES'!$A$2:$A$1000,MATCH(D460&amp;E460,'YARN CODES'!$C$2:$C$1000&amp;'YARN CODES'!$D$2:$D$1000,0))</f>
        <v/>
      </c>
      <c r="B460" s="11" t="inlineStr">
        <is>
          <t>WARP STOCK</t>
        </is>
      </c>
      <c r="C460" s="11" t="inlineStr">
        <is>
          <t>POLYESTER</t>
        </is>
      </c>
      <c r="D460" s="11" t="inlineStr">
        <is>
          <t>2/150</t>
        </is>
      </c>
      <c r="E460" s="11" t="n">
        <v>577</v>
      </c>
      <c r="F460" s="11" t="inlineStr">
        <is>
          <t>CREAM</t>
        </is>
      </c>
      <c r="G460" s="11" t="n">
        <v>0</v>
      </c>
      <c r="H460" s="11">
        <f>D460&amp;E460</f>
        <v/>
      </c>
      <c r="I460" s="11">
        <f>A460</f>
        <v/>
      </c>
    </row>
    <row r="461" ht="13.2" customHeight="1" s="87">
      <c r="A461" s="9">
        <f t="array" ref="A461">INDEX('YARN CODES'!$A$2:$A$1000,MATCH(D461&amp;E461,'YARN CODES'!$C$2:$C$1000&amp;'YARN CODES'!$D$2:$D$1000,0))</f>
        <v/>
      </c>
      <c r="B461" s="11" t="inlineStr">
        <is>
          <t>WARP STOCK</t>
        </is>
      </c>
      <c r="C461" s="11" t="inlineStr">
        <is>
          <t>POLYESTER</t>
        </is>
      </c>
      <c r="D461" s="11" t="inlineStr">
        <is>
          <t>220-D</t>
        </is>
      </c>
      <c r="E461" s="11" t="inlineStr">
        <is>
          <t>MAROON</t>
        </is>
      </c>
      <c r="F461" s="11" t="inlineStr">
        <is>
          <t>MAROON</t>
        </is>
      </c>
      <c r="G461" s="11" t="n">
        <v>0</v>
      </c>
      <c r="H461" s="11">
        <f>D461&amp;E461</f>
        <v/>
      </c>
      <c r="I461" s="11">
        <f>A461</f>
        <v/>
      </c>
    </row>
    <row r="462" ht="13.2" customHeight="1" s="87">
      <c r="A462" s="9">
        <f t="array" ref="A462">INDEX('YARN CODES'!$A$2:$A$1000,MATCH(D462&amp;E462,'YARN CODES'!$C$2:$C$1000&amp;'YARN CODES'!$D$2:$D$1000,0))</f>
        <v/>
      </c>
      <c r="B462" s="11" t="inlineStr">
        <is>
          <t>WARP STOCK</t>
        </is>
      </c>
      <c r="C462" s="11" t="inlineStr">
        <is>
          <t>POLYESTER</t>
        </is>
      </c>
      <c r="D462" s="11" t="inlineStr">
        <is>
          <t>220-D</t>
        </is>
      </c>
      <c r="E462" s="11" t="inlineStr">
        <is>
          <t>TAUPE</t>
        </is>
      </c>
      <c r="F462" s="11" t="inlineStr">
        <is>
          <t>TAUPE</t>
        </is>
      </c>
      <c r="G462" s="11" t="n">
        <v>0</v>
      </c>
      <c r="H462" s="11">
        <f>D462&amp;E462</f>
        <v/>
      </c>
      <c r="I462" s="11">
        <f>A462</f>
        <v/>
      </c>
    </row>
    <row r="463" ht="13.2" customHeight="1" s="87">
      <c r="A463" s="9">
        <f t="array" ref="A463">INDEX('YARN CODES'!$A$2:$A$1000,MATCH(D463&amp;E463,'YARN CODES'!$C$2:$C$1000&amp;'YARN CODES'!$D$2:$D$1000,0))</f>
        <v/>
      </c>
      <c r="B463" s="11" t="inlineStr">
        <is>
          <t>WARP STOCK</t>
        </is>
      </c>
      <c r="C463" s="11" t="inlineStr">
        <is>
          <t>POLYESTER</t>
        </is>
      </c>
      <c r="D463" s="11" t="inlineStr">
        <is>
          <t>220-D</t>
        </is>
      </c>
      <c r="E463" s="11" t="inlineStr">
        <is>
          <t>SAGE</t>
        </is>
      </c>
      <c r="F463" s="11" t="inlineStr">
        <is>
          <t>SAGE</t>
        </is>
      </c>
      <c r="G463" s="11" t="n">
        <v>0</v>
      </c>
      <c r="H463" s="11">
        <f>D463&amp;E463</f>
        <v/>
      </c>
      <c r="I463" s="11">
        <f>A463</f>
        <v/>
      </c>
    </row>
    <row r="464" ht="13.2" customHeight="1" s="87">
      <c r="A464" s="9">
        <f t="array" ref="A464">INDEX('YARN CODES'!$A$2:$A$1000,MATCH(D464&amp;E464,'YARN CODES'!$C$2:$C$1000&amp;'YARN CODES'!$D$2:$D$1000,0))</f>
        <v/>
      </c>
      <c r="B464" s="11" t="inlineStr">
        <is>
          <t>WARP STOCK</t>
        </is>
      </c>
      <c r="C464" s="11" t="inlineStr">
        <is>
          <t>POLYESTER</t>
        </is>
      </c>
      <c r="D464" s="11" t="inlineStr">
        <is>
          <t>75 D BRIGHT</t>
        </is>
      </c>
      <c r="E464" s="11" t="inlineStr">
        <is>
          <t>75 D BRIGHT</t>
        </is>
      </c>
      <c r="F464" s="11" t="inlineStr">
        <is>
          <t>75 D BRIGHT</t>
        </is>
      </c>
      <c r="G464" s="11" t="n">
        <v>0</v>
      </c>
      <c r="H464" s="11">
        <f>D464&amp;E464</f>
        <v/>
      </c>
      <c r="I464" s="11">
        <f>A464</f>
        <v/>
      </c>
    </row>
    <row r="465" ht="13.2" customHeight="1" s="87">
      <c r="A465" s="9">
        <f t="array" ref="A465">INDEX('YARN CODES'!$A$2:$A$1000,MATCH(D465&amp;E465,'YARN CODES'!$C$2:$C$1000&amp;'YARN CODES'!$D$2:$D$1000,0))</f>
        <v/>
      </c>
      <c r="B465" s="11" t="inlineStr">
        <is>
          <t>WARP STOCK</t>
        </is>
      </c>
      <c r="C465" s="11" t="inlineStr">
        <is>
          <t>POLYESTER</t>
        </is>
      </c>
      <c r="D465" s="11" t="inlineStr">
        <is>
          <t>75 D CATONIC</t>
        </is>
      </c>
      <c r="E465" s="11" t="inlineStr">
        <is>
          <t>75 D CATONIC</t>
        </is>
      </c>
      <c r="F465" s="11" t="inlineStr">
        <is>
          <t>75 D CATONIC</t>
        </is>
      </c>
      <c r="G465" s="11" t="n">
        <v>0</v>
      </c>
      <c r="H465" s="11">
        <f>D465&amp;E465</f>
        <v/>
      </c>
      <c r="I465" s="11">
        <f>A465</f>
        <v/>
      </c>
    </row>
    <row r="466" ht="13.2" customHeight="1" s="87">
      <c r="A466" s="9">
        <f t="array" ref="A466">INDEX('YARN CODES'!$A$2:$A$1000,MATCH(D466&amp;E466,'YARN CODES'!$C$2:$C$1000&amp;'YARN CODES'!$D$2:$D$1000,0))</f>
        <v/>
      </c>
      <c r="B466" s="11" t="inlineStr">
        <is>
          <t>WARP STOCK</t>
        </is>
      </c>
      <c r="C466" s="11" t="inlineStr">
        <is>
          <t>COTTON</t>
        </is>
      </c>
      <c r="D466" s="11" t="inlineStr">
        <is>
          <t>2-40-COTTON</t>
        </is>
      </c>
      <c r="E466" s="11" t="inlineStr">
        <is>
          <t>COMED</t>
        </is>
      </c>
      <c r="F466" s="11" t="inlineStr">
        <is>
          <t>COMED</t>
        </is>
      </c>
      <c r="G466" s="11" t="n">
        <v>1349.45</v>
      </c>
      <c r="H466" s="11">
        <f>D466&amp;E466</f>
        <v/>
      </c>
      <c r="I466" s="11">
        <f>A466</f>
        <v/>
      </c>
    </row>
    <row r="467" ht="13.2" customHeight="1" s="87">
      <c r="A467" s="9">
        <f t="array" ref="A467">INDEX('YARN CODES'!$A$2:$A$1000,MATCH(D467&amp;E467,'YARN CODES'!$C$2:$C$1000&amp;'YARN CODES'!$D$2:$D$1000,0))</f>
        <v/>
      </c>
      <c r="B467" s="11" t="inlineStr">
        <is>
          <t>WARP STOCK</t>
        </is>
      </c>
      <c r="C467" s="11" t="inlineStr">
        <is>
          <t>COTTON</t>
        </is>
      </c>
      <c r="D467" s="11" t="inlineStr">
        <is>
          <t>2-40 COTTON CARDED</t>
        </is>
      </c>
      <c r="E467" s="11" t="inlineStr">
        <is>
          <t>2-40 COTTON CARDED</t>
        </is>
      </c>
      <c r="F467" s="11" t="inlineStr">
        <is>
          <t>2-40 COTTON CARDED</t>
        </is>
      </c>
      <c r="G467" s="11" t="n">
        <v>0</v>
      </c>
      <c r="H467" s="11">
        <f>D467&amp;E467</f>
        <v/>
      </c>
      <c r="I467" s="11">
        <f>A467</f>
        <v/>
      </c>
    </row>
    <row r="468" ht="13.2" customHeight="1" s="87">
      <c r="A468" s="9">
        <f t="array" ref="A468">INDEX('YARN CODES'!$A$2:$A$1000,MATCH(D468&amp;E468,'YARN CODES'!$C$2:$C$1000&amp;'YARN CODES'!$D$2:$D$1000,0))</f>
        <v/>
      </c>
      <c r="B468" s="11" t="inlineStr">
        <is>
          <t>WARP STOCK</t>
        </is>
      </c>
      <c r="C468" s="11" t="inlineStr">
        <is>
          <t>COTTON</t>
        </is>
      </c>
      <c r="D468" s="11" t="inlineStr">
        <is>
          <t>2/60 COTTON</t>
        </is>
      </c>
      <c r="E468" s="11" t="inlineStr">
        <is>
          <t>2/60 COTTON</t>
        </is>
      </c>
      <c r="F468" s="11" t="inlineStr">
        <is>
          <t>2/60 COTTON</t>
        </is>
      </c>
      <c r="G468" s="11" t="n">
        <v>265.095</v>
      </c>
      <c r="H468" s="11">
        <f>D468&amp;E468</f>
        <v/>
      </c>
      <c r="I468" s="11">
        <f>A468</f>
        <v/>
      </c>
    </row>
    <row r="469" ht="13.2" customHeight="1" s="87">
      <c r="A469" s="9">
        <f t="array" ref="A469">INDEX('YARN CODES'!$A$2:$A$1000,MATCH(D469&amp;E469,'YARN CODES'!$C$2:$C$1000&amp;'YARN CODES'!$D$2:$D$1000,0))</f>
        <v/>
      </c>
      <c r="B469" s="11" t="inlineStr">
        <is>
          <t>WARP STOCK</t>
        </is>
      </c>
      <c r="C469" s="11" t="inlineStr">
        <is>
          <t>COTTON</t>
        </is>
      </c>
      <c r="D469" s="11" t="inlineStr">
        <is>
          <t>2-40-COTTON</t>
        </is>
      </c>
      <c r="E469" s="11" t="inlineStr">
        <is>
          <t>COMED</t>
        </is>
      </c>
      <c r="F469" s="11" t="inlineStr">
        <is>
          <t>COMED</t>
        </is>
      </c>
      <c r="G469" s="11" t="n">
        <v>260.81</v>
      </c>
      <c r="H469" s="11">
        <f>D469&amp;E469</f>
        <v/>
      </c>
      <c r="I469" s="11">
        <f>A469</f>
        <v/>
      </c>
    </row>
    <row r="470" ht="13.2" customHeight="1" s="87">
      <c r="A470" s="9">
        <f t="array" ref="A470">INDEX('YARN CODES'!$A$2:$A$1000,MATCH(D470&amp;E470,'YARN CODES'!$C$2:$C$1000&amp;'YARN CODES'!$D$2:$D$1000,0))</f>
        <v/>
      </c>
      <c r="B470" s="11" t="inlineStr">
        <is>
          <t>WARP STOCK</t>
        </is>
      </c>
      <c r="C470" s="11" t="inlineStr">
        <is>
          <t>COTTON</t>
        </is>
      </c>
      <c r="D470" s="11" t="inlineStr">
        <is>
          <t>2-24 COTTON</t>
        </is>
      </c>
      <c r="E470" s="11" t="inlineStr">
        <is>
          <t>BLUE</t>
        </is>
      </c>
      <c r="F470" s="11" t="inlineStr">
        <is>
          <t>BLUE</t>
        </is>
      </c>
      <c r="G470" s="11" t="n">
        <v>0</v>
      </c>
      <c r="H470" s="11">
        <f>D470&amp;E470</f>
        <v/>
      </c>
      <c r="I470" s="11">
        <f>A470</f>
        <v/>
      </c>
    </row>
    <row r="471" ht="13.2" customHeight="1" s="87">
      <c r="A471" s="9">
        <f t="array" ref="A471">INDEX('YARN CODES'!$A$2:$A$1000,MATCH(D471&amp;E471,'YARN CODES'!$C$2:$C$1000&amp;'YARN CODES'!$D$2:$D$1000,0))</f>
        <v/>
      </c>
      <c r="B471" s="11" t="inlineStr">
        <is>
          <t>WARP STOCK</t>
        </is>
      </c>
      <c r="C471" s="11" t="inlineStr">
        <is>
          <t>COTTON</t>
        </is>
      </c>
      <c r="D471" s="11" t="inlineStr">
        <is>
          <t>2-24 COTTON</t>
        </is>
      </c>
      <c r="E471" s="11" t="inlineStr">
        <is>
          <t>GREEN</t>
        </is>
      </c>
      <c r="F471" s="11" t="inlineStr">
        <is>
          <t>GREEN</t>
        </is>
      </c>
      <c r="G471" s="11" t="n">
        <v>0</v>
      </c>
      <c r="H471" s="11">
        <f>D471&amp;E471</f>
        <v/>
      </c>
      <c r="I471" s="11">
        <f>A471</f>
        <v/>
      </c>
    </row>
    <row r="472" ht="13.2" customHeight="1" s="87">
      <c r="A472" s="9">
        <f t="array" ref="A472">INDEX('YARN CODES'!$A$2:$A$1000,MATCH(D472&amp;E472,'YARN CODES'!$C$2:$C$1000&amp;'YARN CODES'!$D$2:$D$1000,0))</f>
        <v/>
      </c>
      <c r="B472" s="11" t="inlineStr">
        <is>
          <t>WARP STOCK</t>
        </is>
      </c>
      <c r="C472" s="11" t="inlineStr">
        <is>
          <t>COTTON</t>
        </is>
      </c>
      <c r="D472" s="11" t="inlineStr">
        <is>
          <t>2-24 COTTON</t>
        </is>
      </c>
      <c r="E472" s="11" t="inlineStr">
        <is>
          <t>PINK</t>
        </is>
      </c>
      <c r="F472" s="11" t="inlineStr">
        <is>
          <t>PINK</t>
        </is>
      </c>
      <c r="G472" s="11" t="n">
        <v>0</v>
      </c>
      <c r="H472" s="11">
        <f>D472&amp;E472</f>
        <v/>
      </c>
      <c r="I472" s="11">
        <f>A472</f>
        <v/>
      </c>
    </row>
    <row r="473" ht="13.2" customHeight="1" s="87">
      <c r="A473" s="9">
        <f t="array" ref="A473">INDEX('YARN CODES'!$A$2:$A$1000,MATCH(D473&amp;E473,'YARN CODES'!$C$2:$C$1000&amp;'YARN CODES'!$D$2:$D$1000,0))</f>
        <v/>
      </c>
      <c r="B473" s="11" t="inlineStr">
        <is>
          <t>WARP STOCK</t>
        </is>
      </c>
      <c r="C473" s="11" t="inlineStr">
        <is>
          <t>COTTON</t>
        </is>
      </c>
      <c r="D473" s="11" t="inlineStr">
        <is>
          <t>2-24 COTTON</t>
        </is>
      </c>
      <c r="E473" s="11" t="inlineStr">
        <is>
          <t>GREY</t>
        </is>
      </c>
      <c r="F473" s="11" t="inlineStr">
        <is>
          <t>GREY</t>
        </is>
      </c>
      <c r="G473" s="11" t="n">
        <v>0</v>
      </c>
      <c r="H473" s="11">
        <f>D473&amp;E473</f>
        <v/>
      </c>
      <c r="I473" s="11">
        <f>A473</f>
        <v/>
      </c>
    </row>
    <row r="474" ht="13.2" customHeight="1" s="87">
      <c r="A474" s="9">
        <f t="array" ref="A474">INDEX('YARN CODES'!$A$2:$A$1000,MATCH(D474&amp;E474,'YARN CODES'!$C$2:$C$1000&amp;'YARN CODES'!$D$2:$D$1000,0))</f>
        <v/>
      </c>
      <c r="B474" s="11" t="inlineStr">
        <is>
          <t>WARP STOCK</t>
        </is>
      </c>
      <c r="C474" s="11" t="inlineStr">
        <is>
          <t>COTTON</t>
        </is>
      </c>
      <c r="D474" s="11" t="inlineStr">
        <is>
          <t>2-24 COTTON</t>
        </is>
      </c>
      <c r="E474" s="11" t="inlineStr">
        <is>
          <t>PEACH</t>
        </is>
      </c>
      <c r="F474" s="11" t="inlineStr">
        <is>
          <t>PEACH</t>
        </is>
      </c>
      <c r="G474" s="11" t="n">
        <v>0</v>
      </c>
      <c r="H474" s="11">
        <f>D474&amp;E474</f>
        <v/>
      </c>
      <c r="I474" s="11">
        <f>A474</f>
        <v/>
      </c>
    </row>
    <row r="475" ht="13.2" customHeight="1" s="87">
      <c r="A475" s="9">
        <f t="array" ref="A475">INDEX('YARN CODES'!$A$2:$A$1000,MATCH(D475&amp;E475,'YARN CODES'!$C$2:$C$1000&amp;'YARN CODES'!$D$2:$D$1000,0))</f>
        <v/>
      </c>
      <c r="B475" s="11" t="inlineStr">
        <is>
          <t>WARP STOCK</t>
        </is>
      </c>
      <c r="C475" s="11" t="inlineStr">
        <is>
          <t>COTTON</t>
        </is>
      </c>
      <c r="D475" s="11" t="inlineStr">
        <is>
          <t>2-24 COTTON</t>
        </is>
      </c>
      <c r="E475" s="11" t="inlineStr">
        <is>
          <t>LT PURPLE</t>
        </is>
      </c>
      <c r="F475" s="11" t="inlineStr">
        <is>
          <t>LT PURPLE</t>
        </is>
      </c>
      <c r="G475" s="11" t="n">
        <v>0</v>
      </c>
      <c r="H475" s="11">
        <f>D475&amp;E475</f>
        <v/>
      </c>
      <c r="I475" s="11">
        <f>A475</f>
        <v/>
      </c>
    </row>
    <row r="476" ht="13.2" customHeight="1" s="87">
      <c r="A476" s="9">
        <f t="array" ref="A476">INDEX('YARN CODES'!$A$2:$A$1000,MATCH(D476&amp;E476,'YARN CODES'!$C$2:$C$1000&amp;'YARN CODES'!$D$2:$D$1000,0))</f>
        <v/>
      </c>
      <c r="B476" s="11" t="inlineStr">
        <is>
          <t>WARP STOCK</t>
        </is>
      </c>
      <c r="C476" s="11" t="inlineStr">
        <is>
          <t>COTTON</t>
        </is>
      </c>
      <c r="D476" s="11" t="inlineStr">
        <is>
          <t>2-24 COTTON</t>
        </is>
      </c>
      <c r="E476" s="11" t="inlineStr">
        <is>
          <t>KITTY WASH</t>
        </is>
      </c>
      <c r="F476" s="11" t="inlineStr">
        <is>
          <t>KITTY WASH</t>
        </is>
      </c>
      <c r="G476" s="11" t="n">
        <v>0</v>
      </c>
      <c r="H476" s="11">
        <f>D476&amp;E476</f>
        <v/>
      </c>
      <c r="I476" s="11">
        <f>A476</f>
        <v/>
      </c>
    </row>
    <row r="477" ht="13.2" customHeight="1" s="87">
      <c r="A477" s="9">
        <f t="array" ref="A477">INDEX('YARN CODES'!$A$2:$A$1000,MATCH(D477&amp;E477,'YARN CODES'!$C$2:$C$1000&amp;'YARN CODES'!$D$2:$D$1000,0))</f>
        <v/>
      </c>
      <c r="B477" s="11" t="inlineStr">
        <is>
          <t>WARP STOCK</t>
        </is>
      </c>
      <c r="C477" s="11" t="inlineStr">
        <is>
          <t>COTTON</t>
        </is>
      </c>
      <c r="D477" s="11" t="inlineStr">
        <is>
          <t>2-24 COTTON</t>
        </is>
      </c>
      <c r="E477" s="11" t="inlineStr">
        <is>
          <t>SEA GREEN</t>
        </is>
      </c>
      <c r="F477" s="11" t="inlineStr">
        <is>
          <t>SEA GREEN</t>
        </is>
      </c>
      <c r="G477" s="11" t="n">
        <v>0</v>
      </c>
      <c r="H477" s="11">
        <f>D477&amp;E477</f>
        <v/>
      </c>
      <c r="I477" s="11">
        <f>A477</f>
        <v/>
      </c>
    </row>
    <row r="478" ht="13.2" customHeight="1" s="87">
      <c r="A478" s="9">
        <f t="array" ref="A478">INDEX('YARN CODES'!$A$2:$A$1000,MATCH(D478&amp;E478,'YARN CODES'!$C$2:$C$1000&amp;'YARN CODES'!$D$2:$D$1000,0))</f>
        <v/>
      </c>
      <c r="B478" s="11" t="inlineStr">
        <is>
          <t>WARP STOCK</t>
        </is>
      </c>
      <c r="C478" s="11" t="inlineStr">
        <is>
          <t>COTTON</t>
        </is>
      </c>
      <c r="D478" s="11" t="inlineStr">
        <is>
          <t>2-24 COTTON</t>
        </is>
      </c>
      <c r="E478" s="11" t="inlineStr">
        <is>
          <t>TAUPE (BEIGE)</t>
        </is>
      </c>
      <c r="F478" s="11" t="inlineStr">
        <is>
          <t>TAUPE (BEIGE)</t>
        </is>
      </c>
      <c r="G478" s="11" t="n">
        <v>0</v>
      </c>
      <c r="H478" s="11">
        <f>D478&amp;E478</f>
        <v/>
      </c>
      <c r="I478" s="11">
        <f>A478</f>
        <v/>
      </c>
    </row>
    <row r="479" ht="13.2" customHeight="1" s="87">
      <c r="A479" s="9">
        <f t="array" ref="A479">INDEX('YARN CODES'!$A$2:$A$1000,MATCH(D479&amp;E479,'YARN CODES'!$C$2:$C$1000&amp;'YARN CODES'!$D$2:$D$1000,0))</f>
        <v/>
      </c>
      <c r="B479" s="11" t="inlineStr">
        <is>
          <t>WARP STOCK</t>
        </is>
      </c>
      <c r="C479" s="11" t="inlineStr">
        <is>
          <t>COTTON</t>
        </is>
      </c>
      <c r="D479" s="11" t="inlineStr">
        <is>
          <t>2-24 COTTON</t>
        </is>
      </c>
      <c r="E479" s="11" t="inlineStr">
        <is>
          <t>ORCHID</t>
        </is>
      </c>
      <c r="F479" s="11" t="inlineStr">
        <is>
          <t>ORCHID</t>
        </is>
      </c>
      <c r="G479" s="11" t="n">
        <v>0</v>
      </c>
      <c r="H479" s="11">
        <f>D479&amp;E479</f>
        <v/>
      </c>
      <c r="I479" s="11">
        <f>A479</f>
        <v/>
      </c>
    </row>
    <row r="480" ht="13.2" customHeight="1" s="87">
      <c r="A480" s="9">
        <f t="array" ref="A480">INDEX('YARN CODES'!$A$2:$A$1000,MATCH(D480&amp;E480,'YARN CODES'!$C$2:$C$1000&amp;'YARN CODES'!$D$2:$D$1000,0))</f>
        <v/>
      </c>
      <c r="B480" s="11" t="inlineStr">
        <is>
          <t>WARP STOCK</t>
        </is>
      </c>
      <c r="C480" s="11" t="inlineStr">
        <is>
          <t>COTTON</t>
        </is>
      </c>
      <c r="D480" s="11" t="inlineStr">
        <is>
          <t>2/30 COTTON</t>
        </is>
      </c>
      <c r="E480" s="11" t="inlineStr">
        <is>
          <t>2/30 COTTON</t>
        </is>
      </c>
      <c r="F480" s="11" t="inlineStr">
        <is>
          <t>2/30 COTTON</t>
        </is>
      </c>
      <c r="G480" s="11" t="n">
        <v>164.66</v>
      </c>
      <c r="H480" s="11">
        <f>D480&amp;E480</f>
        <v/>
      </c>
      <c r="I480" s="11">
        <f>A480</f>
        <v/>
      </c>
    </row>
    <row r="481" ht="13.2" customHeight="1" s="87">
      <c r="A481" s="9">
        <f t="array" ref="A481">INDEX('YARN CODES'!$A$2:$A$1000,MATCH(D481&amp;E481,'YARN CODES'!$C$2:$C$1000&amp;'YARN CODES'!$D$2:$D$1000,0))</f>
        <v/>
      </c>
      <c r="B481" s="11" t="inlineStr">
        <is>
          <t>WARP STOCK</t>
        </is>
      </c>
      <c r="C481" s="11" t="inlineStr">
        <is>
          <t>COTTON</t>
        </is>
      </c>
      <c r="D481" s="11" t="inlineStr">
        <is>
          <t>2/20 COTTON</t>
        </is>
      </c>
      <c r="E481" s="11" t="inlineStr">
        <is>
          <t>SKY BLUE</t>
        </is>
      </c>
      <c r="F481" s="11" t="inlineStr">
        <is>
          <t>SKY BLUE</t>
        </is>
      </c>
      <c r="G481" s="11" t="n">
        <v>0</v>
      </c>
      <c r="H481" s="11">
        <f>D481&amp;E481</f>
        <v/>
      </c>
      <c r="I481" s="11">
        <f>A481</f>
        <v/>
      </c>
    </row>
    <row r="482" ht="13.2" customHeight="1" s="87">
      <c r="A482" s="9">
        <f t="array" ref="A482">INDEX('YARN CODES'!$A$2:$A$1000,MATCH(D482&amp;E482,'YARN CODES'!$C$2:$C$1000&amp;'YARN CODES'!$D$2:$D$1000,0))</f>
        <v/>
      </c>
      <c r="B482" s="11" t="inlineStr">
        <is>
          <t>WARP STOCK</t>
        </is>
      </c>
      <c r="C482" s="11" t="inlineStr">
        <is>
          <t>MONO</t>
        </is>
      </c>
      <c r="D482" s="11" t="inlineStr">
        <is>
          <t>70-D</t>
        </is>
      </c>
      <c r="E482" s="11" t="inlineStr">
        <is>
          <t>MONO WHITE</t>
        </is>
      </c>
      <c r="F482" s="11" t="inlineStr">
        <is>
          <t>MONO WHITE</t>
        </is>
      </c>
      <c r="G482" s="11" t="n">
        <v>0</v>
      </c>
      <c r="H482" s="11">
        <f>D482&amp;E482</f>
        <v/>
      </c>
      <c r="I482" s="11">
        <f>A482</f>
        <v/>
      </c>
    </row>
    <row r="483" ht="13.2" customHeight="1" s="87">
      <c r="A483" s="9">
        <f t="array" ref="A483">INDEX('YARN CODES'!$A$2:$A$1000,MATCH(D483&amp;E483,'YARN CODES'!$C$2:$C$1000&amp;'YARN CODES'!$D$2:$D$1000,0))</f>
        <v/>
      </c>
      <c r="B483" s="11" t="inlineStr">
        <is>
          <t>WARP STOCK</t>
        </is>
      </c>
      <c r="C483" s="11" t="inlineStr">
        <is>
          <t>MONO</t>
        </is>
      </c>
      <c r="D483" s="11" t="inlineStr">
        <is>
          <t>70-D</t>
        </is>
      </c>
      <c r="E483" s="11" t="inlineStr">
        <is>
          <t>MONO BLACK</t>
        </is>
      </c>
      <c r="F483" s="11" t="inlineStr">
        <is>
          <t>MONO BLACK</t>
        </is>
      </c>
      <c r="G483" s="11" t="n">
        <v>0</v>
      </c>
      <c r="H483" s="11">
        <f>D483&amp;E483</f>
        <v/>
      </c>
      <c r="I483" s="11">
        <f>A483</f>
        <v/>
      </c>
    </row>
    <row r="484" ht="13.2" customHeight="1" s="87">
      <c r="A484" s="9">
        <f t="array" ref="A484">INDEX('YARN CODES'!$A$2:$A$1000,MATCH(D484&amp;E484,'YARN CODES'!$C$2:$C$1000&amp;'YARN CODES'!$D$2:$D$1000,0))</f>
        <v/>
      </c>
      <c r="B484" s="11" t="inlineStr">
        <is>
          <t>WARP STOCK</t>
        </is>
      </c>
      <c r="C484" s="11" t="inlineStr">
        <is>
          <t>MONO</t>
        </is>
      </c>
      <c r="D484" s="11" t="inlineStr">
        <is>
          <t>80-D</t>
        </is>
      </c>
      <c r="E484" s="11" t="inlineStr">
        <is>
          <t>KORA</t>
        </is>
      </c>
      <c r="F484" s="11" t="inlineStr">
        <is>
          <t>KORA</t>
        </is>
      </c>
      <c r="G484" s="11" t="n">
        <v>148.6</v>
      </c>
      <c r="H484" s="11">
        <f>D484&amp;E484</f>
        <v/>
      </c>
      <c r="I484" s="11">
        <f>A484</f>
        <v/>
      </c>
    </row>
    <row r="485" ht="13.2" customHeight="1" s="87">
      <c r="A485" s="9">
        <f t="array" ref="A485">INDEX('YARN CODES'!$A$2:$A$1000,MATCH(D485&amp;E485,'YARN CODES'!$C$2:$C$1000&amp;'YARN CODES'!$D$2:$D$1000,0))</f>
        <v/>
      </c>
      <c r="B485" s="11" t="inlineStr">
        <is>
          <t>WARP STOCK</t>
        </is>
      </c>
      <c r="C485" s="11" t="inlineStr">
        <is>
          <t>MONO</t>
        </is>
      </c>
      <c r="D485" s="11" t="inlineStr">
        <is>
          <t>80-D</t>
        </is>
      </c>
      <c r="E485" s="11" t="inlineStr">
        <is>
          <t>BLACK</t>
        </is>
      </c>
      <c r="F485" s="11" t="inlineStr">
        <is>
          <t>BLACK</t>
        </is>
      </c>
      <c r="G485" s="11" t="n">
        <v>201.85</v>
      </c>
      <c r="H485" s="11">
        <f>D485&amp;E485</f>
        <v/>
      </c>
      <c r="I485" s="11">
        <f>A485</f>
        <v/>
      </c>
    </row>
    <row r="486" ht="13.2" customHeight="1" s="87">
      <c r="A486" s="9">
        <f t="array" ref="A486">INDEX('YARN CODES'!$A$2:$A$1000,MATCH(D486&amp;E486,'YARN CODES'!$C$2:$C$1000&amp;'YARN CODES'!$D$2:$D$1000,0))</f>
        <v/>
      </c>
      <c r="B486" s="11" t="inlineStr">
        <is>
          <t>WARP  STOCK</t>
        </is>
      </c>
      <c r="C486" s="11" t="inlineStr">
        <is>
          <t>COTTON</t>
        </is>
      </c>
      <c r="D486" s="11" t="inlineStr">
        <is>
          <t>2-40-COTTON</t>
        </is>
      </c>
      <c r="E486" s="11" t="inlineStr">
        <is>
          <t>ELI</t>
        </is>
      </c>
      <c r="F486" s="11" t="inlineStr">
        <is>
          <t>ELI</t>
        </is>
      </c>
      <c r="G486" s="11" t="n">
        <v>1373.64</v>
      </c>
      <c r="H486" s="11">
        <f>D486&amp;E486</f>
        <v/>
      </c>
      <c r="I486" s="11">
        <f>A486</f>
        <v/>
      </c>
    </row>
    <row r="487" ht="13.2" customHeight="1" s="87">
      <c r="A487" s="9">
        <f t="array" ref="A487">INDEX('YARN CODES'!$A$2:$A$1000,MATCH(D487&amp;E487,'YARN CODES'!$C$2:$C$1000&amp;'YARN CODES'!$D$2:$D$1000,0))</f>
        <v/>
      </c>
      <c r="B487" s="11" t="inlineStr">
        <is>
          <t>WARP STOCK (DEAD)</t>
        </is>
      </c>
      <c r="C487" s="11" t="inlineStr">
        <is>
          <t>COTTON</t>
        </is>
      </c>
      <c r="D487" s="11" t="inlineStr">
        <is>
          <t>2-40-COTTON</t>
        </is>
      </c>
      <c r="E487" s="11" t="inlineStr">
        <is>
          <t>GREY</t>
        </is>
      </c>
      <c r="F487" s="11" t="inlineStr">
        <is>
          <t>GREY</t>
        </is>
      </c>
      <c r="G487" s="11" t="n">
        <v>117</v>
      </c>
      <c r="H487" s="11">
        <f>D487&amp;E487</f>
        <v/>
      </c>
      <c r="I487" s="11">
        <f>A487</f>
        <v/>
      </c>
    </row>
    <row r="488" ht="13.2" customHeight="1" s="87">
      <c r="A488" s="9">
        <f t="array" ref="A488">INDEX('YARN CODES'!$A$2:$A$1000,MATCH(D488&amp;E488,'YARN CODES'!$C$2:$C$1000&amp;'YARN CODES'!$D$2:$D$1000,0))</f>
        <v/>
      </c>
      <c r="B488" s="11" t="inlineStr">
        <is>
          <t>WARP STOCK (DEAD)</t>
        </is>
      </c>
      <c r="C488" s="11" t="inlineStr">
        <is>
          <t>COTTON</t>
        </is>
      </c>
      <c r="D488" s="11" t="inlineStr">
        <is>
          <t>2-40-COTTON</t>
        </is>
      </c>
      <c r="E488" s="11" t="inlineStr">
        <is>
          <t>NAVY BLUE</t>
        </is>
      </c>
      <c r="F488" s="11" t="inlineStr">
        <is>
          <t>NAVY BLUE</t>
        </is>
      </c>
      <c r="G488" s="11" t="n">
        <v>25.6</v>
      </c>
      <c r="H488" s="11">
        <f>D488&amp;E488</f>
        <v/>
      </c>
      <c r="I488" s="11">
        <f>A488</f>
        <v/>
      </c>
    </row>
    <row r="489" ht="13.2" customHeight="1" s="87">
      <c r="A489" s="9">
        <f t="array" ref="A489">INDEX('YARN CODES'!$A$2:$A$1000,MATCH(D489&amp;E489,'YARN CODES'!$C$2:$C$1000&amp;'YARN CODES'!$D$2:$D$1000,0))</f>
        <v/>
      </c>
      <c r="B489" s="11" t="inlineStr">
        <is>
          <t>WARP STOCK (DEAD)</t>
        </is>
      </c>
      <c r="C489" s="11" t="inlineStr">
        <is>
          <t>COTTON</t>
        </is>
      </c>
      <c r="D489" s="11" t="inlineStr">
        <is>
          <t>2-40-COTTON</t>
        </is>
      </c>
      <c r="E489" s="11" t="inlineStr">
        <is>
          <t>SAGE</t>
        </is>
      </c>
      <c r="F489" s="11" t="inlineStr">
        <is>
          <t>SAGE</t>
        </is>
      </c>
      <c r="G489" s="11" t="n">
        <v>45</v>
      </c>
      <c r="H489" s="11">
        <f>D489&amp;E489</f>
        <v/>
      </c>
      <c r="I489" s="11">
        <f>A489</f>
        <v/>
      </c>
    </row>
    <row r="490" ht="13.2" customHeight="1" s="87">
      <c r="A490" s="9">
        <f t="array" ref="A490">INDEX('YARN CODES'!$A$2:$A$1000,MATCH(D490&amp;E490,'YARN CODES'!$C$2:$C$1000&amp;'YARN CODES'!$D$2:$D$1000,0))</f>
        <v/>
      </c>
      <c r="B490" s="11" t="inlineStr">
        <is>
          <t>WARP STOCK (DEAD)</t>
        </is>
      </c>
      <c r="C490" s="11" t="inlineStr">
        <is>
          <t>COTTON</t>
        </is>
      </c>
      <c r="D490" s="11" t="inlineStr">
        <is>
          <t>2-60-COTTON</t>
        </is>
      </c>
      <c r="E490" s="11" t="inlineStr">
        <is>
          <t>GREY</t>
        </is>
      </c>
      <c r="F490" s="11" t="inlineStr">
        <is>
          <t>GREY</t>
        </is>
      </c>
      <c r="G490" s="11" t="n">
        <v>15.5</v>
      </c>
      <c r="H490" s="11">
        <f>D490&amp;E490</f>
        <v/>
      </c>
      <c r="I490" s="11">
        <f>A490</f>
        <v/>
      </c>
    </row>
    <row r="491" ht="13.2" customHeight="1" s="87">
      <c r="A491" s="9">
        <f t="array" ref="A491">INDEX('YARN CODES'!$A$2:$A$1000,MATCH(D491&amp;E491,'YARN CODES'!$C$2:$C$1000&amp;'YARN CODES'!$D$2:$D$1000,0))</f>
        <v/>
      </c>
      <c r="B491" s="11" t="inlineStr">
        <is>
          <t>WARP STOCK (DEAD)</t>
        </is>
      </c>
      <c r="C491" s="11" t="inlineStr">
        <is>
          <t>COTTON</t>
        </is>
      </c>
      <c r="D491" s="11" t="inlineStr">
        <is>
          <t>2-60-COTTON</t>
        </is>
      </c>
      <c r="E491" s="11" t="inlineStr">
        <is>
          <t>WHITE</t>
        </is>
      </c>
      <c r="F491" s="11" t="inlineStr">
        <is>
          <t>WHITE</t>
        </is>
      </c>
      <c r="G491" s="11" t="n">
        <v>32.2</v>
      </c>
      <c r="H491" s="11">
        <f>D491&amp;E491</f>
        <v/>
      </c>
      <c r="I491" s="11">
        <f>A491</f>
        <v/>
      </c>
    </row>
    <row r="492" ht="13.2" customHeight="1" s="87">
      <c r="A492" s="9">
        <f t="array" ref="A492">INDEX('YARN CODES'!$A$2:$A$1000,MATCH(D492&amp;E492,'YARN CODES'!$C$2:$C$1000&amp;'YARN CODES'!$D$2:$D$1000,0))</f>
        <v/>
      </c>
      <c r="B492" s="11" t="inlineStr">
        <is>
          <t>WARP STOCK (DEAD)</t>
        </is>
      </c>
      <c r="C492" s="11" t="inlineStr">
        <is>
          <t>POLYESTER</t>
        </is>
      </c>
      <c r="D492" s="11" t="inlineStr">
        <is>
          <t>200-D</t>
        </is>
      </c>
      <c r="E492" s="11" t="inlineStr">
        <is>
          <t>KORA</t>
        </is>
      </c>
      <c r="F492" s="11" t="inlineStr">
        <is>
          <t>KORA</t>
        </is>
      </c>
      <c r="G492" s="11" t="n">
        <v>76</v>
      </c>
      <c r="H492" s="11">
        <f>D492&amp;E492</f>
        <v/>
      </c>
      <c r="I492" s="11">
        <f>A492</f>
        <v/>
      </c>
    </row>
    <row r="493" hidden="1" ht="13.2" customHeight="1" s="87"/>
    <row r="494" hidden="1" ht="13.2" customHeight="1" s="87"/>
    <row r="495" hidden="1" ht="13.2" customHeight="1" s="87"/>
    <row r="496" hidden="1" ht="13.2" customHeight="1" s="87"/>
    <row r="497" hidden="1" ht="13.2" customHeight="1" s="87"/>
    <row r="498" hidden="1" ht="13.2" customHeight="1" s="87"/>
    <row r="499" hidden="1" ht="13.2" customHeight="1" s="87"/>
    <row r="500" hidden="1" ht="13.2" customHeight="1" s="87"/>
    <row r="501" hidden="1" ht="13.2" customHeight="1" s="87"/>
    <row r="502" hidden="1" ht="13.2" customHeight="1" s="87"/>
    <row r="503" hidden="1" ht="13.2" customHeight="1" s="87"/>
    <row r="504" hidden="1" ht="13.2" customHeight="1" s="87"/>
    <row r="505" hidden="1" ht="13.2" customHeight="1" s="87"/>
    <row r="506" hidden="1" ht="13.2" customHeight="1" s="87"/>
    <row r="507" hidden="1" ht="13.2" customHeight="1" s="87"/>
    <row r="508" hidden="1" ht="13.2" customHeight="1" s="87"/>
    <row r="509" hidden="1" ht="13.2" customHeight="1" s="87"/>
    <row r="510" hidden="1" ht="13.2" customHeight="1" s="87"/>
    <row r="511" hidden="1" ht="13.2" customHeight="1" s="87"/>
    <row r="512" hidden="1" ht="13.2" customHeight="1" s="87"/>
    <row r="513" hidden="1" ht="13.2" customHeight="1" s="87"/>
    <row r="514" hidden="1" ht="13.2" customHeight="1" s="87"/>
    <row r="515" hidden="1" ht="13.2" customHeight="1" s="87"/>
    <row r="516" hidden="1" ht="13.2" customHeight="1" s="87"/>
    <row r="517" hidden="1" ht="13.2" customHeight="1" s="87"/>
    <row r="518" hidden="1" ht="13.2" customHeight="1" s="87"/>
    <row r="519" hidden="1" ht="13.2" customHeight="1" s="87"/>
    <row r="520" hidden="1" ht="13.2" customHeight="1" s="87"/>
    <row r="521" hidden="1" ht="13.2" customHeight="1" s="87"/>
    <row r="522" hidden="1" ht="13.2" customHeight="1" s="87"/>
    <row r="523" hidden="1" ht="13.2" customHeight="1" s="87"/>
    <row r="524" hidden="1" ht="13.2" customHeight="1" s="87"/>
    <row r="525" hidden="1" ht="13.2" customHeight="1" s="87"/>
    <row r="526" hidden="1" ht="13.2" customHeight="1" s="87"/>
    <row r="527" hidden="1" ht="13.2" customHeight="1" s="87"/>
    <row r="528" hidden="1" ht="13.2" customHeight="1" s="87"/>
    <row r="529" hidden="1" ht="13.2" customHeight="1" s="87"/>
    <row r="530" hidden="1" ht="13.2" customHeight="1" s="87"/>
    <row r="531" hidden="1" ht="13.2" customHeight="1" s="87"/>
    <row r="532" hidden="1" ht="13.2" customHeight="1" s="87"/>
    <row r="533" hidden="1" ht="13.2" customHeight="1" s="87"/>
    <row r="534" hidden="1" ht="13.2" customHeight="1" s="87"/>
    <row r="535" hidden="1" ht="13.2" customHeight="1" s="87"/>
    <row r="536" hidden="1" ht="13.2" customHeight="1" s="87"/>
    <row r="537" hidden="1" ht="13.2" customHeight="1" s="87"/>
    <row r="538" hidden="1" ht="13.2" customHeight="1" s="87"/>
    <row r="539" hidden="1" ht="13.2" customHeight="1" s="87"/>
    <row r="540" hidden="1" ht="13.2" customHeight="1" s="87"/>
    <row r="541" hidden="1" ht="13.2" customHeight="1" s="87"/>
    <row r="542" hidden="1" ht="13.2" customHeight="1" s="87"/>
    <row r="543" hidden="1" ht="13.2" customHeight="1" s="87"/>
    <row r="544" hidden="1" ht="13.2" customHeight="1" s="87"/>
    <row r="545" hidden="1" ht="13.2" customHeight="1" s="87"/>
    <row r="546" hidden="1" ht="13.2" customHeight="1" s="87"/>
    <row r="547" hidden="1" ht="13.2" customHeight="1" s="87"/>
    <row r="548" hidden="1" ht="13.2" customHeight="1" s="87"/>
    <row r="549" hidden="1" ht="13.2" customHeight="1" s="87"/>
    <row r="550" hidden="1" ht="13.2" customHeight="1" s="87"/>
    <row r="551" hidden="1" ht="13.2" customHeight="1" s="87"/>
    <row r="552" hidden="1" ht="13.2" customHeight="1" s="87"/>
    <row r="553" hidden="1" ht="13.2" customHeight="1" s="87"/>
    <row r="554" hidden="1" ht="13.2" customHeight="1" s="87"/>
    <row r="555" hidden="1" ht="13.2" customHeight="1" s="87"/>
    <row r="556" hidden="1" ht="13.2" customHeight="1" s="87"/>
    <row r="557" hidden="1" ht="13.2" customHeight="1" s="87"/>
    <row r="558" hidden="1" ht="13.2" customHeight="1" s="87"/>
    <row r="559" hidden="1" ht="13.2" customHeight="1" s="87"/>
    <row r="560" hidden="1" ht="13.2" customHeight="1" s="87"/>
    <row r="561" hidden="1" ht="13.2" customHeight="1" s="87"/>
    <row r="562" hidden="1" ht="13.2" customHeight="1" s="87"/>
    <row r="563" hidden="1" ht="13.2" customHeight="1" s="87"/>
    <row r="564" hidden="1" ht="13.2" customHeight="1" s="87"/>
    <row r="565" hidden="1" ht="13.2" customHeight="1" s="87"/>
    <row r="566" hidden="1" ht="13.2" customHeight="1" s="87"/>
    <row r="567" hidden="1" ht="13.2" customHeight="1" s="87"/>
    <row r="568" hidden="1" ht="13.2" customHeight="1" s="87"/>
    <row r="569" hidden="1" ht="13.2" customHeight="1" s="87"/>
    <row r="570" hidden="1" ht="13.2" customHeight="1" s="87"/>
    <row r="571" hidden="1" ht="13.2" customHeight="1" s="87"/>
    <row r="572" hidden="1" ht="13.2" customHeight="1" s="87"/>
    <row r="573" hidden="1" ht="13.2" customHeight="1" s="87"/>
    <row r="574" hidden="1" ht="13.2" customHeight="1" s="87"/>
    <row r="575" hidden="1" ht="13.2" customHeight="1" s="87"/>
    <row r="576" hidden="1" ht="13.2" customHeight="1" s="87"/>
    <row r="577" hidden="1" ht="13.2" customHeight="1" s="87"/>
    <row r="578" hidden="1" ht="13.2" customHeight="1" s="87"/>
    <row r="579" hidden="1" ht="13.2" customHeight="1" s="87"/>
    <row r="580" hidden="1" ht="13.2" customHeight="1" s="87"/>
    <row r="581" hidden="1" ht="13.2" customHeight="1" s="87"/>
    <row r="582" hidden="1" ht="13.2" customHeight="1" s="87"/>
    <row r="583" hidden="1" ht="13.2" customHeight="1" s="87"/>
    <row r="584" hidden="1" ht="13.2" customHeight="1" s="87"/>
    <row r="585" hidden="1" ht="13.2" customHeight="1" s="87"/>
    <row r="586" hidden="1" ht="13.2" customHeight="1" s="87"/>
    <row r="587" hidden="1" ht="13.2" customHeight="1" s="87"/>
    <row r="588" hidden="1" ht="13.2" customHeight="1" s="87"/>
    <row r="589" hidden="1" ht="13.2" customHeight="1" s="87"/>
    <row r="590" hidden="1" ht="13.2" customHeight="1" s="87"/>
    <row r="591" hidden="1" ht="13.2" customHeight="1" s="87"/>
    <row r="592" hidden="1" ht="13.2" customHeight="1" s="87"/>
    <row r="593" hidden="1" ht="13.2" customHeight="1" s="87"/>
    <row r="594" hidden="1" ht="13.2" customHeight="1" s="87"/>
    <row r="595" hidden="1" ht="13.2" customHeight="1" s="87"/>
    <row r="596" hidden="1" ht="13.2" customHeight="1" s="87"/>
    <row r="597" hidden="1" ht="13.2" customHeight="1" s="87"/>
    <row r="598" hidden="1" ht="13.2" customHeight="1" s="87"/>
    <row r="599" hidden="1" ht="13.2" customHeight="1" s="87"/>
    <row r="600" hidden="1" ht="13.2" customHeight="1" s="87"/>
    <row r="601" hidden="1" ht="13.2" customHeight="1" s="87"/>
    <row r="602" hidden="1" ht="13.2" customHeight="1" s="87"/>
    <row r="603" hidden="1" ht="13.2" customHeight="1" s="87"/>
    <row r="604" hidden="1" ht="13.2" customHeight="1" s="87"/>
    <row r="605" hidden="1" ht="13.2" customHeight="1" s="87"/>
    <row r="606" hidden="1" ht="13.2" customHeight="1" s="87"/>
    <row r="607" hidden="1" ht="13.2" customHeight="1" s="87"/>
    <row r="608" hidden="1" ht="13.2" customHeight="1" s="87"/>
    <row r="609" hidden="1" ht="13.2" customHeight="1" s="87"/>
    <row r="610" hidden="1" ht="13.2" customHeight="1" s="87"/>
    <row r="611" hidden="1" ht="13.2" customHeight="1" s="87"/>
    <row r="612" hidden="1" ht="13.2" customHeight="1" s="87"/>
    <row r="613" hidden="1" ht="13.2" customHeight="1" s="87"/>
    <row r="614" hidden="1" ht="13.2" customHeight="1" s="87"/>
    <row r="615" hidden="1" ht="13.2" customHeight="1" s="87"/>
    <row r="616" hidden="1" ht="13.2" customHeight="1" s="87"/>
    <row r="617" hidden="1" ht="13.2" customHeight="1" s="87"/>
    <row r="618" hidden="1" ht="13.2" customHeight="1" s="87"/>
    <row r="619" hidden="1" ht="13.2" customHeight="1" s="87"/>
    <row r="620" hidden="1" ht="13.2" customHeight="1" s="87"/>
    <row r="621" hidden="1" ht="13.2" customHeight="1" s="87"/>
    <row r="622" hidden="1" ht="13.2" customHeight="1" s="87"/>
    <row r="623" hidden="1" ht="13.2" customHeight="1" s="87"/>
    <row r="624" hidden="1" ht="13.2" customHeight="1" s="87"/>
    <row r="625" hidden="1" ht="13.2" customHeight="1" s="87"/>
    <row r="626" hidden="1" ht="13.2" customHeight="1" s="87"/>
    <row r="627" hidden="1" ht="13.2" customHeight="1" s="87"/>
    <row r="628" hidden="1" ht="13.2" customHeight="1" s="87"/>
    <row r="629" hidden="1" ht="13.2" customHeight="1" s="87"/>
    <row r="630" hidden="1" ht="13.2" customHeight="1" s="87"/>
    <row r="631" hidden="1" ht="13.2" customHeight="1" s="87"/>
    <row r="632" hidden="1" ht="13.2" customHeight="1" s="87"/>
    <row r="633" hidden="1" ht="13.2" customHeight="1" s="87"/>
    <row r="634" hidden="1" ht="13.2" customHeight="1" s="87"/>
    <row r="635" hidden="1" ht="13.2" customHeight="1" s="87"/>
    <row r="636" hidden="1" ht="13.2" customHeight="1" s="87"/>
    <row r="637" hidden="1" ht="13.2" customHeight="1" s="87"/>
    <row r="638" hidden="1" ht="13.2" customHeight="1" s="87"/>
    <row r="639" hidden="1" ht="13.2" customHeight="1" s="87"/>
    <row r="640" hidden="1" ht="13.2" customHeight="1" s="87"/>
    <row r="641" hidden="1" ht="13.2" customHeight="1" s="87"/>
    <row r="642" hidden="1" ht="13.2" customHeight="1" s="87"/>
    <row r="643" hidden="1" ht="13.2" customHeight="1" s="87"/>
    <row r="644" hidden="1" ht="13.2" customHeight="1" s="87"/>
    <row r="645" hidden="1" ht="13.2" customHeight="1" s="87"/>
    <row r="646" hidden="1" ht="13.2" customHeight="1" s="87"/>
    <row r="647" hidden="1" ht="13.2" customHeight="1" s="87"/>
    <row r="648" hidden="1" ht="13.2" customHeight="1" s="87"/>
    <row r="649" hidden="1" ht="13.2" customHeight="1" s="87"/>
    <row r="650" hidden="1" ht="13.2" customHeight="1" s="87"/>
    <row r="651" hidden="1" ht="13.2" customHeight="1" s="87"/>
    <row r="652" hidden="1" ht="13.2" customHeight="1" s="87"/>
    <row r="653" hidden="1" ht="13.2" customHeight="1" s="87"/>
    <row r="654" hidden="1" ht="13.2" customHeight="1" s="87"/>
    <row r="655" hidden="1" ht="13.2" customHeight="1" s="87"/>
    <row r="656" hidden="1" ht="13.2" customHeight="1" s="87"/>
    <row r="657" hidden="1" ht="13.2" customHeight="1" s="87"/>
    <row r="658" hidden="1" ht="13.2" customHeight="1" s="87"/>
    <row r="659" hidden="1" ht="13.2" customHeight="1" s="87"/>
    <row r="660" hidden="1" ht="13.2" customHeight="1" s="87"/>
    <row r="661" hidden="1" ht="13.2" customHeight="1" s="87"/>
    <row r="662" hidden="1" ht="13.2" customHeight="1" s="87"/>
    <row r="663" hidden="1" ht="13.2" customHeight="1" s="87"/>
    <row r="664" hidden="1" ht="13.2" customHeight="1" s="87"/>
    <row r="665" hidden="1" ht="13.2" customHeight="1" s="87"/>
    <row r="666" hidden="1" ht="13.2" customHeight="1" s="87"/>
    <row r="667" hidden="1" ht="13.2" customHeight="1" s="87"/>
    <row r="668" hidden="1" ht="13.2" customHeight="1" s="87"/>
    <row r="669" hidden="1" ht="13.2" customHeight="1" s="87"/>
    <row r="670" hidden="1" ht="13.2" customHeight="1" s="87"/>
    <row r="671" hidden="1" ht="13.2" customHeight="1" s="87"/>
    <row r="672" hidden="1" ht="13.2" customHeight="1" s="87"/>
    <row r="673" hidden="1" ht="13.2" customHeight="1" s="87"/>
    <row r="674" hidden="1" ht="13.2" customHeight="1" s="87"/>
    <row r="675" hidden="1" ht="13.2" customHeight="1" s="87"/>
    <row r="676" hidden="1" ht="13.2" customHeight="1" s="87"/>
    <row r="677" hidden="1" ht="13.2" customHeight="1" s="87"/>
    <row r="678" hidden="1" ht="13.2" customHeight="1" s="87"/>
    <row r="679" hidden="1" ht="13.2" customHeight="1" s="87"/>
    <row r="680" hidden="1" ht="13.2" customHeight="1" s="87"/>
    <row r="681" hidden="1" ht="13.2" customHeight="1" s="87"/>
    <row r="682" hidden="1" ht="13.2" customHeight="1" s="87"/>
    <row r="683" hidden="1" ht="13.2" customHeight="1" s="87"/>
    <row r="684" hidden="1" ht="13.2" customHeight="1" s="87"/>
    <row r="685" hidden="1" ht="13.2" customHeight="1" s="87"/>
    <row r="686" hidden="1" ht="13.2" customHeight="1" s="87"/>
    <row r="687" hidden="1" ht="13.2" customHeight="1" s="87"/>
    <row r="688" hidden="1" ht="13.2" customHeight="1" s="87"/>
    <row r="689" hidden="1" ht="13.2" customHeight="1" s="87"/>
    <row r="690" hidden="1" ht="13.2" customHeight="1" s="87"/>
    <row r="691" hidden="1" ht="13.2" customHeight="1" s="87"/>
    <row r="692" hidden="1" ht="13.2" customHeight="1" s="87"/>
    <row r="693" hidden="1" ht="13.2" customHeight="1" s="87"/>
    <row r="694" hidden="1" ht="13.2" customHeight="1" s="87"/>
    <row r="695" hidden="1" ht="13.2" customHeight="1" s="87"/>
    <row r="696" hidden="1" ht="13.2" customHeight="1" s="87"/>
    <row r="697" hidden="1" ht="13.2" customHeight="1" s="87"/>
    <row r="698" hidden="1" ht="13.2" customHeight="1" s="87"/>
    <row r="699" hidden="1" ht="13.2" customHeight="1" s="87"/>
    <row r="700" hidden="1" ht="13.2" customHeight="1" s="87"/>
    <row r="701" hidden="1" ht="13.2" customHeight="1" s="87"/>
    <row r="702" hidden="1" ht="13.2" customHeight="1" s="87"/>
    <row r="703" hidden="1" ht="13.2" customHeight="1" s="87"/>
    <row r="704" hidden="1" ht="13.2" customHeight="1" s="87"/>
    <row r="705" hidden="1" ht="13.2" customHeight="1" s="87"/>
    <row r="706" hidden="1" ht="13.2" customHeight="1" s="87"/>
    <row r="707" hidden="1" ht="13.2" customHeight="1" s="87"/>
    <row r="708" hidden="1" ht="13.2" customHeight="1" s="87"/>
    <row r="709" hidden="1" ht="13.2" customHeight="1" s="87"/>
    <row r="710" hidden="1" ht="13.2" customHeight="1" s="87"/>
    <row r="711" hidden="1" ht="13.2" customHeight="1" s="87"/>
    <row r="712" hidden="1" ht="13.2" customHeight="1" s="87"/>
    <row r="713" hidden="1" ht="13.2" customHeight="1" s="87"/>
    <row r="714" hidden="1" ht="13.2" customHeight="1" s="87"/>
    <row r="715" hidden="1" ht="13.2" customHeight="1" s="87"/>
    <row r="716" hidden="1" ht="13.2" customHeight="1" s="87"/>
    <row r="717" hidden="1" ht="13.2" customHeight="1" s="87"/>
    <row r="718" hidden="1" ht="13.2" customHeight="1" s="87"/>
    <row r="719" hidden="1" ht="13.2" customHeight="1" s="87"/>
    <row r="720" hidden="1" ht="13.2" customHeight="1" s="87"/>
    <row r="721" hidden="1" ht="13.2" customHeight="1" s="87"/>
    <row r="722" hidden="1" ht="13.2" customHeight="1" s="87"/>
    <row r="723" hidden="1" ht="13.2" customHeight="1" s="87"/>
    <row r="724" hidden="1" ht="13.2" customHeight="1" s="87"/>
    <row r="725" hidden="1" ht="13.2" customHeight="1" s="87"/>
    <row r="726" hidden="1" ht="13.2" customHeight="1" s="87"/>
    <row r="727" hidden="1" ht="13.2" customHeight="1" s="87"/>
    <row r="728" hidden="1" ht="13.2" customHeight="1" s="87"/>
    <row r="729" hidden="1" ht="13.2" customHeight="1" s="87"/>
    <row r="730" hidden="1" ht="13.2" customHeight="1" s="87"/>
    <row r="731" hidden="1" ht="13.2" customHeight="1" s="87"/>
    <row r="732" hidden="1" ht="13.2" customHeight="1" s="87"/>
    <row r="733" hidden="1" ht="13.2" customHeight="1" s="87"/>
    <row r="734" hidden="1" ht="13.2" customHeight="1" s="87"/>
    <row r="735" hidden="1" ht="13.2" customHeight="1" s="87"/>
    <row r="736" hidden="1" ht="13.2" customHeight="1" s="87"/>
    <row r="737" hidden="1" ht="13.2" customHeight="1" s="87"/>
    <row r="738" hidden="1" ht="13.2" customHeight="1" s="87"/>
    <row r="739" hidden="1" ht="13.2" customHeight="1" s="87"/>
    <row r="740" hidden="1" ht="13.2" customHeight="1" s="87"/>
    <row r="741" hidden="1" ht="13.2" customHeight="1" s="87"/>
    <row r="742" hidden="1" ht="13.2" customHeight="1" s="87"/>
    <row r="743" hidden="1" ht="13.2" customHeight="1" s="87"/>
    <row r="744" hidden="1" ht="13.2" customHeight="1" s="87"/>
    <row r="745" hidden="1" ht="13.2" customHeight="1" s="87"/>
    <row r="746" hidden="1" ht="13.2" customHeight="1" s="87"/>
    <row r="747" hidden="1" ht="13.2" customHeight="1" s="87"/>
    <row r="748" hidden="1" ht="13.2" customHeight="1" s="87"/>
    <row r="749" hidden="1" ht="13.2" customHeight="1" s="87"/>
    <row r="750" hidden="1" ht="13.2" customHeight="1" s="87"/>
    <row r="751" hidden="1" ht="13.2" customHeight="1" s="87"/>
    <row r="752" hidden="1" ht="13.2" customHeight="1" s="87"/>
    <row r="753" hidden="1" ht="13.2" customHeight="1" s="87"/>
    <row r="754" hidden="1" ht="13.2" customHeight="1" s="87"/>
    <row r="755" hidden="1" ht="13.2" customHeight="1" s="87"/>
    <row r="756" hidden="1" ht="13.2" customHeight="1" s="87"/>
    <row r="757" hidden="1" ht="13.2" customHeight="1" s="87"/>
    <row r="758" hidden="1" ht="13.2" customHeight="1" s="87"/>
    <row r="759" hidden="1" ht="13.2" customHeight="1" s="87"/>
    <row r="760" hidden="1" ht="13.2" customHeight="1" s="87"/>
    <row r="761" hidden="1" ht="13.2" customHeight="1" s="87"/>
    <row r="762" hidden="1" ht="13.2" customHeight="1" s="87"/>
    <row r="763" hidden="1" ht="13.2" customHeight="1" s="87"/>
    <row r="764" hidden="1" ht="13.2" customHeight="1" s="87"/>
    <row r="765" hidden="1" ht="13.2" customHeight="1" s="87"/>
    <row r="766" hidden="1" ht="13.2" customHeight="1" s="87"/>
    <row r="767" hidden="1" ht="13.2" customHeight="1" s="87"/>
    <row r="768" hidden="1" ht="13.2" customHeight="1" s="87"/>
    <row r="769" hidden="1" ht="13.2" customHeight="1" s="87"/>
    <row r="770" hidden="1" ht="13.2" customHeight="1" s="87"/>
    <row r="771" hidden="1" ht="13.2" customHeight="1" s="87"/>
    <row r="772" hidden="1" ht="13.2" customHeight="1" s="87"/>
    <row r="773" hidden="1" ht="13.2" customHeight="1" s="87"/>
    <row r="774" hidden="1" ht="13.2" customHeight="1" s="87"/>
    <row r="775" hidden="1" ht="13.2" customHeight="1" s="87"/>
    <row r="776" hidden="1" ht="13.2" customHeight="1" s="87"/>
    <row r="777" hidden="1" ht="13.2" customHeight="1" s="87"/>
    <row r="778" hidden="1" ht="13.2" customHeight="1" s="87"/>
    <row r="779" hidden="1" ht="13.2" customHeight="1" s="87"/>
    <row r="780" hidden="1" ht="13.2" customHeight="1" s="87"/>
    <row r="781" hidden="1" ht="13.2" customHeight="1" s="87"/>
    <row r="782" hidden="1" ht="13.2" customHeight="1" s="87"/>
    <row r="783" hidden="1" ht="13.2" customHeight="1" s="87"/>
    <row r="784" hidden="1" ht="13.2" customHeight="1" s="87"/>
    <row r="785" hidden="1" ht="13.2" customHeight="1" s="87"/>
    <row r="786" hidden="1" ht="13.2" customHeight="1" s="87"/>
    <row r="787" hidden="1" ht="13.2" customHeight="1" s="87"/>
    <row r="788" hidden="1" ht="13.2" customHeight="1" s="87"/>
    <row r="789" hidden="1" ht="13.2" customHeight="1" s="87"/>
    <row r="790" hidden="1" ht="13.2" customHeight="1" s="87"/>
    <row r="791" hidden="1" ht="13.2" customHeight="1" s="87"/>
    <row r="792" hidden="1" ht="13.2" customHeight="1" s="87"/>
    <row r="793" hidden="1" ht="13.2" customHeight="1" s="87"/>
    <row r="794" hidden="1" ht="13.2" customHeight="1" s="87"/>
    <row r="795" hidden="1" ht="13.2" customHeight="1" s="87"/>
    <row r="796" hidden="1" ht="13.2" customHeight="1" s="87"/>
    <row r="797" hidden="1" ht="13.2" customHeight="1" s="87"/>
    <row r="798" hidden="1" ht="13.2" customHeight="1" s="87"/>
    <row r="799" hidden="1" ht="13.2" customHeight="1" s="87"/>
    <row r="800" hidden="1" ht="13.2" customHeight="1" s="87"/>
    <row r="801" hidden="1" ht="13.2" customHeight="1" s="87"/>
    <row r="802" hidden="1" ht="13.2" customHeight="1" s="87"/>
    <row r="803" hidden="1" ht="13.2" customHeight="1" s="87"/>
    <row r="804" hidden="1" ht="13.2" customHeight="1" s="87"/>
    <row r="805" hidden="1" ht="13.2" customHeight="1" s="87"/>
    <row r="806" hidden="1" ht="13.2" customHeight="1" s="87"/>
    <row r="807" hidden="1" ht="13.2" customHeight="1" s="87"/>
    <row r="808" hidden="1" ht="13.2" customHeight="1" s="87"/>
    <row r="809" hidden="1" ht="13.2" customHeight="1" s="87"/>
    <row r="810" hidden="1" ht="13.2" customHeight="1" s="87"/>
    <row r="811" hidden="1" ht="13.2" customHeight="1" s="87"/>
    <row r="812" hidden="1" ht="13.2" customHeight="1" s="87"/>
    <row r="813" hidden="1" ht="13.2" customHeight="1" s="87"/>
    <row r="814" hidden="1" ht="13.2" customHeight="1" s="87"/>
    <row r="815" hidden="1" ht="13.2" customHeight="1" s="87"/>
    <row r="816" hidden="1" ht="13.2" customHeight="1" s="87"/>
    <row r="817" hidden="1" ht="13.2" customHeight="1" s="87"/>
    <row r="818" hidden="1" ht="13.2" customHeight="1" s="87"/>
    <row r="819" hidden="1" ht="13.2" customHeight="1" s="87"/>
    <row r="820" hidden="1" ht="13.2" customHeight="1" s="87"/>
    <row r="821" hidden="1" ht="13.2" customHeight="1" s="87"/>
    <row r="822" hidden="1" ht="13.2" customHeight="1" s="87"/>
    <row r="823" hidden="1" ht="13.2" customHeight="1" s="87"/>
    <row r="824" hidden="1" ht="13.2" customHeight="1" s="87"/>
    <row r="825" hidden="1" ht="13.2" customHeight="1" s="87"/>
    <row r="826" hidden="1" ht="13.2" customHeight="1" s="87"/>
    <row r="827" hidden="1" ht="13.2" customHeight="1" s="87"/>
    <row r="828" hidden="1" ht="13.2" customHeight="1" s="87"/>
    <row r="829" hidden="1" ht="13.2" customHeight="1" s="87"/>
    <row r="830" hidden="1" ht="13.2" customHeight="1" s="87"/>
    <row r="831" hidden="1" ht="13.2" customHeight="1" s="87"/>
    <row r="832" hidden="1" ht="13.2" customHeight="1" s="87"/>
    <row r="833" hidden="1" ht="13.2" customHeight="1" s="87"/>
    <row r="834" hidden="1" ht="13.2" customHeight="1" s="87"/>
    <row r="835" hidden="1" ht="13.2" customHeight="1" s="87"/>
    <row r="836" hidden="1" ht="13.2" customHeight="1" s="87"/>
    <row r="837" hidden="1" ht="13.2" customHeight="1" s="87"/>
    <row r="838" hidden="1" ht="13.2" customHeight="1" s="87"/>
    <row r="839" hidden="1" ht="13.2" customHeight="1" s="87"/>
    <row r="840" hidden="1" ht="13.2" customHeight="1" s="87"/>
    <row r="841" hidden="1" ht="13.2" customHeight="1" s="87"/>
    <row r="842" hidden="1" ht="13.2" customHeight="1" s="87"/>
    <row r="843" hidden="1" ht="13.2" customHeight="1" s="87"/>
    <row r="844" hidden="1" ht="13.2" customHeight="1" s="87"/>
    <row r="845" hidden="1" ht="13.2" customHeight="1" s="87"/>
    <row r="846" hidden="1" ht="13.2" customHeight="1" s="87"/>
    <row r="847" hidden="1" ht="13.2" customHeight="1" s="87"/>
    <row r="848" hidden="1" ht="13.2" customHeight="1" s="87"/>
    <row r="849" hidden="1" ht="13.2" customHeight="1" s="87"/>
    <row r="850" hidden="1" ht="13.2" customHeight="1" s="87"/>
    <row r="851" hidden="1" ht="13.2" customHeight="1" s="87"/>
    <row r="852" hidden="1" ht="13.2" customHeight="1" s="87"/>
    <row r="853" hidden="1" ht="13.2" customHeight="1" s="87"/>
    <row r="854" hidden="1" ht="13.2" customHeight="1" s="87"/>
    <row r="855" hidden="1" ht="13.2" customHeight="1" s="87"/>
    <row r="856" hidden="1" ht="13.2" customHeight="1" s="87"/>
    <row r="857" hidden="1" ht="13.2" customHeight="1" s="87"/>
    <row r="858" hidden="1" ht="13.2" customHeight="1" s="87"/>
    <row r="859" hidden="1" ht="13.2" customHeight="1" s="87"/>
    <row r="860" hidden="1" ht="13.2" customHeight="1" s="87"/>
    <row r="861" hidden="1" ht="13.2" customHeight="1" s="87"/>
    <row r="862" hidden="1" ht="13.2" customHeight="1" s="87"/>
    <row r="863" hidden="1" ht="13.2" customHeight="1" s="87"/>
    <row r="864" hidden="1" ht="13.2" customHeight="1" s="87"/>
    <row r="865" hidden="1" ht="13.2" customHeight="1" s="87"/>
    <row r="866" hidden="1" ht="13.2" customHeight="1" s="87"/>
    <row r="867" hidden="1" ht="13.2" customHeight="1" s="87"/>
    <row r="868" hidden="1" ht="13.2" customHeight="1" s="87"/>
    <row r="869" hidden="1" ht="13.2" customHeight="1" s="87"/>
    <row r="870" hidden="1" ht="13.2" customHeight="1" s="87"/>
    <row r="871" hidden="1" ht="13.2" customHeight="1" s="87"/>
    <row r="872" hidden="1" ht="13.2" customHeight="1" s="87"/>
    <row r="873" hidden="1" ht="13.2" customHeight="1" s="87"/>
    <row r="874" hidden="1" ht="13.2" customHeight="1" s="87"/>
    <row r="875" hidden="1" ht="13.2" customHeight="1" s="87"/>
    <row r="876" hidden="1" ht="13.2" customHeight="1" s="87"/>
    <row r="877" hidden="1" ht="13.2" customHeight="1" s="87"/>
    <row r="878" hidden="1" ht="13.2" customHeight="1" s="87"/>
    <row r="879" hidden="1" ht="13.2" customHeight="1" s="87"/>
    <row r="880" hidden="1" ht="13.2" customHeight="1" s="87"/>
    <row r="881" hidden="1" ht="13.2" customHeight="1" s="87"/>
    <row r="882" hidden="1" ht="13.2" customHeight="1" s="87"/>
    <row r="883" hidden="1" ht="13.2" customHeight="1" s="87"/>
    <row r="884" hidden="1" ht="13.2" customHeight="1" s="87"/>
    <row r="885" hidden="1" ht="13.2" customHeight="1" s="87"/>
    <row r="886" hidden="1" ht="13.2" customHeight="1" s="87"/>
    <row r="887" hidden="1" ht="13.2" customHeight="1" s="87"/>
    <row r="888" hidden="1" ht="13.2" customHeight="1" s="87"/>
    <row r="889" hidden="1" ht="13.2" customHeight="1" s="87"/>
    <row r="890" hidden="1" ht="13.2" customHeight="1" s="87"/>
    <row r="891" hidden="1" ht="13.2" customHeight="1" s="87"/>
    <row r="892" hidden="1" ht="13.2" customHeight="1" s="87"/>
    <row r="893" hidden="1" ht="13.2" customHeight="1" s="87"/>
    <row r="894" hidden="1" ht="13.2" customHeight="1" s="87"/>
    <row r="895" hidden="1" ht="13.2" customHeight="1" s="87"/>
    <row r="896" hidden="1" ht="13.2" customHeight="1" s="87"/>
    <row r="897" hidden="1" ht="13.2" customHeight="1" s="87"/>
    <row r="898" hidden="1" ht="13.2" customHeight="1" s="87"/>
    <row r="899" hidden="1" ht="13.2" customHeight="1" s="87"/>
    <row r="900" hidden="1" ht="13.2" customHeight="1" s="87"/>
    <row r="901" hidden="1" ht="13.2" customHeight="1" s="87"/>
    <row r="902" hidden="1" ht="13.2" customHeight="1" s="87"/>
    <row r="903" hidden="1" ht="13.2" customHeight="1" s="87"/>
    <row r="904" hidden="1" ht="13.2" customHeight="1" s="87"/>
    <row r="905" hidden="1" ht="13.2" customHeight="1" s="87"/>
    <row r="906" hidden="1" ht="13.2" customHeight="1" s="87"/>
    <row r="907" hidden="1" ht="13.2" customHeight="1" s="87"/>
    <row r="908" hidden="1" ht="13.2" customHeight="1" s="87"/>
    <row r="909" hidden="1" ht="13.2" customHeight="1" s="87"/>
    <row r="910" hidden="1" ht="13.2" customHeight="1" s="87"/>
    <row r="911" hidden="1" ht="13.2" customHeight="1" s="87"/>
    <row r="912" hidden="1" ht="13.2" customHeight="1" s="87"/>
    <row r="913" hidden="1" ht="13.2" customHeight="1" s="87"/>
    <row r="914" hidden="1" ht="13.2" customHeight="1" s="87"/>
    <row r="915" hidden="1" ht="13.2" customHeight="1" s="87"/>
    <row r="916" hidden="1" ht="13.2" customHeight="1" s="87"/>
    <row r="917" hidden="1" ht="13.2" customHeight="1" s="87"/>
    <row r="918" hidden="1" ht="13.2" customHeight="1" s="87"/>
    <row r="919" hidden="1" ht="13.2" customHeight="1" s="87"/>
    <row r="920" hidden="1" ht="13.2" customHeight="1" s="87"/>
    <row r="921" hidden="1" ht="13.2" customHeight="1" s="87"/>
    <row r="922" hidden="1" ht="13.2" customHeight="1" s="87"/>
    <row r="923" hidden="1" ht="13.2" customHeight="1" s="87"/>
    <row r="924" hidden="1" ht="13.2" customHeight="1" s="87"/>
    <row r="925" hidden="1" ht="13.2" customHeight="1" s="87"/>
    <row r="926" hidden="1" ht="13.2" customHeight="1" s="87"/>
    <row r="927" hidden="1" ht="13.2" customHeight="1" s="87"/>
    <row r="928" hidden="1" ht="13.2" customHeight="1" s="87"/>
    <row r="929" hidden="1" ht="13.2" customHeight="1" s="87"/>
    <row r="930" hidden="1" ht="13.2" customHeight="1" s="87"/>
    <row r="931" hidden="1" ht="13.2" customHeight="1" s="87"/>
    <row r="932" hidden="1" ht="13.2" customHeight="1" s="87"/>
    <row r="933" hidden="1" ht="13.2" customHeight="1" s="87"/>
    <row r="934" hidden="1" ht="13.2" customHeight="1" s="87"/>
    <row r="935" hidden="1" ht="13.2" customHeight="1" s="87"/>
    <row r="936" hidden="1" ht="13.2" customHeight="1" s="87"/>
    <row r="937" hidden="1" ht="13.2" customHeight="1" s="87"/>
    <row r="938" hidden="1" ht="13.2" customHeight="1" s="87"/>
    <row r="939" hidden="1" ht="13.2" customHeight="1" s="87"/>
    <row r="940" hidden="1" ht="13.2" customHeight="1" s="87"/>
    <row r="941" hidden="1" ht="13.2" customHeight="1" s="87"/>
    <row r="942" hidden="1" ht="13.2" customHeight="1" s="87"/>
    <row r="943" hidden="1" ht="13.2" customHeight="1" s="87"/>
    <row r="944" hidden="1" ht="13.2" customHeight="1" s="87"/>
    <row r="945" hidden="1" ht="13.2" customHeight="1" s="87"/>
    <row r="946" hidden="1" ht="13.2" customHeight="1" s="87"/>
    <row r="947" hidden="1" ht="13.2" customHeight="1" s="87"/>
    <row r="948" hidden="1" ht="13.2" customHeight="1" s="87"/>
    <row r="949" hidden="1" ht="13.2" customHeight="1" s="87"/>
    <row r="950" hidden="1" ht="13.2" customHeight="1" s="87"/>
    <row r="951" hidden="1" ht="13.2" customHeight="1" s="87"/>
    <row r="952" hidden="1" ht="13.2" customHeight="1" s="87"/>
    <row r="953" hidden="1" ht="13.2" customHeight="1" s="87"/>
    <row r="954" hidden="1" ht="13.2" customHeight="1" s="87"/>
    <row r="955" hidden="1" ht="13.2" customHeight="1" s="87"/>
    <row r="956" hidden="1" ht="13.2" customHeight="1" s="87"/>
    <row r="957" hidden="1" ht="13.2" customHeight="1" s="87"/>
    <row r="958" hidden="1" ht="13.2" customHeight="1" s="87"/>
    <row r="959" hidden="1" ht="13.2" customHeight="1" s="87"/>
    <row r="960" hidden="1" ht="13.2" customHeight="1" s="87"/>
    <row r="961" hidden="1" ht="13.2" customHeight="1" s="87"/>
    <row r="962" hidden="1" ht="13.2" customHeight="1" s="87"/>
    <row r="963" hidden="1" ht="13.2" customHeight="1" s="87"/>
    <row r="964" hidden="1" ht="13.2" customHeight="1" s="87"/>
    <row r="965" hidden="1" ht="13.2" customHeight="1" s="87"/>
    <row r="966" hidden="1" ht="13.2" customHeight="1" s="87"/>
    <row r="967" hidden="1" ht="13.2" customHeight="1" s="87"/>
    <row r="968" hidden="1" ht="13.2" customHeight="1" s="87"/>
    <row r="969" hidden="1" ht="13.2" customHeight="1" s="87"/>
    <row r="970" hidden="1" ht="13.2" customHeight="1" s="87"/>
    <row r="971" hidden="1" ht="13.2" customHeight="1" s="87"/>
    <row r="972" hidden="1" ht="13.2" customHeight="1" s="87"/>
    <row r="973" hidden="1" ht="13.2" customHeight="1" s="87"/>
    <row r="974" hidden="1" ht="13.2" customHeight="1" s="87"/>
    <row r="975" hidden="1" ht="13.2" customHeight="1" s="87"/>
    <row r="976" hidden="1" ht="13.2" customHeight="1" s="87"/>
    <row r="977" hidden="1" ht="13.2" customHeight="1" s="87"/>
    <row r="978" hidden="1" ht="13.2" customHeight="1" s="87"/>
    <row r="979" hidden="1" ht="13.2" customHeight="1" s="87"/>
    <row r="980" hidden="1" ht="13.2" customHeight="1" s="87"/>
    <row r="981" hidden="1" ht="13.2" customHeight="1" s="87"/>
    <row r="982" hidden="1" ht="13.2" customHeight="1" s="87"/>
    <row r="983" hidden="1" ht="13.2" customHeight="1" s="87"/>
    <row r="984" hidden="1" ht="13.2" customHeight="1" s="87"/>
    <row r="985" hidden="1" ht="13.2" customHeight="1" s="87"/>
    <row r="986" hidden="1" ht="13.2" customHeight="1" s="87"/>
    <row r="987" hidden="1" ht="13.2" customHeight="1" s="87"/>
    <row r="988" hidden="1" ht="13.2" customHeight="1" s="87"/>
    <row r="989" hidden="1" ht="13.2" customHeight="1" s="87"/>
    <row r="990" hidden="1" ht="13.2" customHeight="1" s="87"/>
    <row r="991" hidden="1" ht="13.2" customHeight="1" s="87"/>
    <row r="992" hidden="1" ht="13.2" customHeight="1" s="87"/>
    <row r="993" hidden="1" ht="13.2" customHeight="1" s="87"/>
    <row r="994" hidden="1" ht="13.2" customHeight="1" s="87"/>
    <row r="995" hidden="1" ht="13.2" customHeight="1" s="87"/>
    <row r="996" hidden="1" ht="13.2" customHeight="1" s="87"/>
    <row r="997" hidden="1" ht="13.2" customHeight="1" s="87"/>
    <row r="998" hidden="1" ht="13.2" customHeight="1" s="87"/>
    <row r="999" hidden="1" ht="13.2" customHeight="1" s="87"/>
    <row r="1000" hidden="1" ht="13.2" customHeight="1" s="87"/>
  </sheetData>
  <autoFilter ref="A1:I1000">
    <filterColumn colId="1" hiddenButton="0" showButton="1">
      <filters>
        <filter val="WARP  STOCK"/>
        <filter val="WARP STOCK"/>
        <filter val="WARP STOCK (DEAD)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U1000"/>
  <sheetViews>
    <sheetView workbookViewId="0">
      <pane ySplit="2" topLeftCell="A3" activePane="bottomLeft" state="frozen"/>
      <selection pane="bottomLeft" activeCell="B17" sqref="B17"/>
    </sheetView>
  </sheetViews>
  <sheetFormatPr baseColWidth="8" defaultColWidth="14.44140625" defaultRowHeight="15.75" customHeight="1"/>
  <cols>
    <col width="13.88671875" customWidth="1" style="87" min="1" max="1"/>
    <col width="10.6640625" customWidth="1" style="87" min="2" max="4"/>
    <col width="6.44140625" customWidth="1" style="87" min="5" max="5"/>
    <col width="6.44140625" customWidth="1" style="87" min="7" max="7"/>
    <col width="5.44140625" customWidth="1" style="87" min="8" max="8"/>
    <col width="6.44140625" customWidth="1" style="87" min="9" max="9"/>
    <col width="12.44140625" customWidth="1" style="87" min="10" max="11"/>
    <col width="16.109375" customWidth="1" style="87" min="12" max="12"/>
    <col width="22.44140625" customWidth="1" style="87" min="13" max="14"/>
    <col width="8" customWidth="1" style="87" min="15" max="15"/>
    <col width="20.88671875" customWidth="1" style="87" min="19" max="19"/>
    <col width="19.109375" customWidth="1" style="87" min="20" max="20"/>
  </cols>
  <sheetData>
    <row r="1" ht="13.2" customHeight="1" s="87">
      <c r="A1" s="86" t="inlineStr">
        <is>
          <t>WARPING SECTION</t>
        </is>
      </c>
      <c r="U1" s="56" t="n"/>
    </row>
    <row r="2" ht="15.75" customHeight="1" s="87">
      <c r="A2" s="54" t="inlineStr">
        <is>
          <t>DATE</t>
        </is>
      </c>
      <c r="B2" s="40" t="inlineStr">
        <is>
          <t>[Person_1].</t>
        </is>
      </c>
      <c r="C2" s="40" t="inlineStr">
        <is>
          <t>PARTY NAME</t>
        </is>
      </c>
      <c r="D2" s="54" t="inlineStr">
        <is>
          <t>LOOM NO.</t>
        </is>
      </c>
      <c r="E2" s="54" t="inlineStr">
        <is>
          <t>B.NO.</t>
        </is>
      </c>
      <c r="F2" s="54" t="inlineStr">
        <is>
          <t>REED SPACE</t>
        </is>
      </c>
      <c r="G2" s="54" t="inlineStr">
        <is>
          <t>REED</t>
        </is>
      </c>
      <c r="H2" s="54" t="inlineStr">
        <is>
          <t>MTR</t>
        </is>
      </c>
      <c r="I2" s="54" t="inlineStr">
        <is>
          <t>ENDS</t>
        </is>
      </c>
      <c r="J2" s="55" t="inlineStr">
        <is>
          <t>YARN CODE</t>
        </is>
      </c>
      <c r="K2" s="54" t="inlineStr">
        <is>
          <t>YARN</t>
        </is>
      </c>
      <c r="L2" s="54" t="inlineStr">
        <is>
          <t>SKU</t>
        </is>
      </c>
      <c r="M2" s="54" t="inlineStr">
        <is>
          <t>SHADE NO.</t>
        </is>
      </c>
      <c r="N2" s="54" t="inlineStr">
        <is>
          <t>COLOR</t>
        </is>
      </c>
      <c r="O2" s="54" t="inlineStr">
        <is>
          <t>ISSUE</t>
        </is>
      </c>
      <c r="P2" s="54" t="inlineStr">
        <is>
          <t>QTY USED (KGS)</t>
        </is>
      </c>
      <c r="Q2" s="54" t="inlineStr">
        <is>
          <t>QTY GRAM/MTR</t>
        </is>
      </c>
      <c r="R2" s="54" t="inlineStr">
        <is>
          <t>RECEIVING BACK</t>
        </is>
      </c>
      <c r="S2" s="54" t="inlineStr">
        <is>
          <t>STOCK BEFORE (OS)</t>
        </is>
      </c>
      <c r="T2" s="54" t="inlineStr">
        <is>
          <t>STOCK AFTER (CS)</t>
        </is>
      </c>
      <c r="U2" s="56" t="inlineStr">
        <is>
          <t>P.O. NO.</t>
        </is>
      </c>
    </row>
    <row r="3" ht="13.2" customHeight="1" s="87">
      <c r="A3" s="57" t="n">
        <v>44501</v>
      </c>
      <c r="B3" s="80">
        <f>IF(C3&lt;&gt;"","CWA01","")</f>
        <v/>
      </c>
      <c r="C3" s="59">
        <f>IF(J3&lt;&gt;"","CWA","")</f>
        <v/>
      </c>
      <c r="D3" s="59" t="n">
        <v>8</v>
      </c>
      <c r="E3" s="59" t="n">
        <v>1</v>
      </c>
      <c r="F3" s="59" t="n">
        <v>130</v>
      </c>
      <c r="G3" s="59" t="n">
        <v>84</v>
      </c>
      <c r="H3" s="59" t="n">
        <v>850</v>
      </c>
      <c r="I3" s="59" t="n">
        <v>10960</v>
      </c>
      <c r="J3" s="58" t="inlineStr">
        <is>
          <t>WA54</t>
        </is>
      </c>
      <c r="K3" s="59" t="inlineStr">
        <is>
          <t>COTTON</t>
        </is>
      </c>
      <c r="L3" s="59" t="inlineStr">
        <is>
          <t>2-40 COMED</t>
        </is>
      </c>
      <c r="M3" s="59" t="inlineStr">
        <is>
          <t>2-40 COTTON COMED</t>
        </is>
      </c>
      <c r="N3" s="59" t="inlineStr">
        <is>
          <t>2-40 COTTON COMED</t>
        </is>
      </c>
      <c r="O3" s="59" t="n">
        <v>305.44</v>
      </c>
      <c r="P3" s="59" t="n">
        <v>289</v>
      </c>
      <c r="Q3" s="59" t="n">
        <v>0.34</v>
      </c>
      <c r="R3" s="59" t="n">
        <v>16.44</v>
      </c>
      <c r="S3" s="59" t="n">
        <v>591.11</v>
      </c>
      <c r="T3" s="59" t="n">
        <v>302.11</v>
      </c>
    </row>
    <row r="4" ht="13.2" customHeight="1" s="87">
      <c r="A4" s="57" t="n">
        <v>44502</v>
      </c>
      <c r="B4" s="81" t="inlineStr">
        <is>
          <t>CWA02</t>
        </is>
      </c>
      <c r="C4" s="59">
        <f>IF(J4&lt;&gt;"","CWA","")</f>
        <v/>
      </c>
      <c r="D4" s="59" t="n">
        <v>3</v>
      </c>
      <c r="E4" s="59" t="n">
        <v>2</v>
      </c>
      <c r="F4" s="59" t="n">
        <v>136</v>
      </c>
      <c r="G4" s="59" t="n">
        <v>84</v>
      </c>
      <c r="H4" s="59" t="n">
        <v>1400</v>
      </c>
      <c r="I4" s="59" t="n">
        <v>11450</v>
      </c>
      <c r="J4" s="58" t="inlineStr">
        <is>
          <t>WA114</t>
        </is>
      </c>
      <c r="K4" s="59" t="inlineStr">
        <is>
          <t>COTTON</t>
        </is>
      </c>
      <c r="L4" s="59" t="inlineStr">
        <is>
          <t>2-40-COTTON</t>
        </is>
      </c>
      <c r="M4" s="59" t="inlineStr">
        <is>
          <t>ELI</t>
        </is>
      </c>
      <c r="N4" s="59" t="inlineStr">
        <is>
          <t>ELI</t>
        </is>
      </c>
      <c r="O4" s="59" t="n">
        <v>1391</v>
      </c>
      <c r="P4" s="59" t="n">
        <v>490</v>
      </c>
      <c r="Q4" s="59" t="n">
        <v>0.35</v>
      </c>
      <c r="R4" s="59" t="n">
        <v>901</v>
      </c>
      <c r="S4" s="59" t="n">
        <v>1391</v>
      </c>
      <c r="T4" s="59" t="n">
        <v>901</v>
      </c>
    </row>
    <row r="5" ht="13.2" customHeight="1" s="87">
      <c r="A5" s="57" t="n">
        <v>44503</v>
      </c>
      <c r="B5" s="81" t="inlineStr">
        <is>
          <t>CWA03</t>
        </is>
      </c>
      <c r="C5" s="59">
        <f>IF(J5&lt;&gt;"","CWA","")</f>
        <v/>
      </c>
      <c r="D5" s="59" t="n">
        <v>15</v>
      </c>
      <c r="E5" s="59" t="n">
        <v>3</v>
      </c>
      <c r="F5" s="59" t="n">
        <v>97</v>
      </c>
      <c r="G5" s="59" t="n">
        <v>84</v>
      </c>
      <c r="H5" s="59" t="n">
        <v>1000</v>
      </c>
      <c r="I5" s="59" t="n">
        <v>8180</v>
      </c>
      <c r="J5" s="58" t="inlineStr">
        <is>
          <t>WA114</t>
        </is>
      </c>
      <c r="K5" s="59" t="inlineStr">
        <is>
          <t>COTTON</t>
        </is>
      </c>
      <c r="L5" s="59" t="inlineStr">
        <is>
          <t>2-40-COTTON</t>
        </is>
      </c>
      <c r="M5" s="59" t="inlineStr">
        <is>
          <t>ELI</t>
        </is>
      </c>
      <c r="N5" s="59" t="inlineStr">
        <is>
          <t>ELI</t>
        </is>
      </c>
      <c r="O5" s="59" t="n">
        <v>901</v>
      </c>
      <c r="P5" s="59" t="n">
        <v>255</v>
      </c>
      <c r="Q5" s="59" t="n">
        <v>0.255</v>
      </c>
      <c r="R5" s="59" t="n">
        <v>646</v>
      </c>
      <c r="S5" s="59" t="n">
        <v>901</v>
      </c>
      <c r="T5" s="59" t="n">
        <v>646</v>
      </c>
    </row>
    <row r="6" ht="13.2" customHeight="1" s="87">
      <c r="A6" s="57" t="n">
        <v>44506</v>
      </c>
      <c r="B6" s="58" t="n"/>
      <c r="C6" s="59">
        <f>IF(J6&lt;&gt;"","CWA","")</f>
        <v/>
      </c>
      <c r="D6" s="59" t="n">
        <v>3</v>
      </c>
      <c r="E6" s="59" t="n">
        <v>4</v>
      </c>
      <c r="F6" s="59" t="n">
        <v>136</v>
      </c>
      <c r="G6" s="59" t="n">
        <v>84</v>
      </c>
      <c r="H6" s="59" t="n">
        <v>350</v>
      </c>
      <c r="I6" s="59" t="n">
        <v>11450</v>
      </c>
      <c r="J6" s="58" t="inlineStr">
        <is>
          <t>WA54</t>
        </is>
      </c>
      <c r="K6" s="59" t="inlineStr">
        <is>
          <t>COTTON</t>
        </is>
      </c>
      <c r="L6" s="59" t="inlineStr">
        <is>
          <t>2-40 COMED</t>
        </is>
      </c>
      <c r="M6" s="59" t="inlineStr">
        <is>
          <t>2-40 COTTON COMED</t>
        </is>
      </c>
      <c r="N6" s="59" t="inlineStr">
        <is>
          <t>2-40 COTTON COMED</t>
        </is>
      </c>
      <c r="O6" s="59" t="n">
        <v>260.81</v>
      </c>
      <c r="P6" s="59" t="n">
        <v>125.3</v>
      </c>
      <c r="Q6" s="59" t="n">
        <v>0.358</v>
      </c>
      <c r="R6" s="59" t="n">
        <v>135.51</v>
      </c>
      <c r="S6" s="59" t="n">
        <v>277.25</v>
      </c>
      <c r="T6" s="59" t="n">
        <v>151.95</v>
      </c>
    </row>
    <row r="7" ht="13.2" customHeight="1" s="87">
      <c r="A7" s="57" t="n">
        <v>44509</v>
      </c>
      <c r="B7" s="58" t="n"/>
      <c r="C7" s="59">
        <f>IF(J7&lt;&gt;"","CWA","")</f>
        <v/>
      </c>
      <c r="D7" s="59" t="n">
        <v>10</v>
      </c>
      <c r="E7" s="59" t="n">
        <v>5</v>
      </c>
      <c r="F7" s="59" t="n">
        <v>436</v>
      </c>
      <c r="G7" s="59" t="n">
        <v>84</v>
      </c>
      <c r="H7" s="59" t="n">
        <v>500</v>
      </c>
      <c r="I7" s="59" t="n">
        <v>11620</v>
      </c>
      <c r="J7" s="58" t="inlineStr">
        <is>
          <t>WA114</t>
        </is>
      </c>
      <c r="K7" s="59" t="inlineStr">
        <is>
          <t>COTTON</t>
        </is>
      </c>
      <c r="L7" s="59" t="inlineStr">
        <is>
          <t>2-40-COTTON</t>
        </is>
      </c>
      <c r="M7" s="59" t="inlineStr">
        <is>
          <t>ELI</t>
        </is>
      </c>
      <c r="N7" s="59" t="inlineStr">
        <is>
          <t>ELI</t>
        </is>
      </c>
      <c r="O7" s="59" t="n">
        <v>615</v>
      </c>
      <c r="P7" s="59" t="n">
        <v>175</v>
      </c>
      <c r="Q7" s="59" t="n">
        <v>0.35</v>
      </c>
      <c r="R7" s="59" t="n">
        <v>440</v>
      </c>
      <c r="S7" s="59" t="n">
        <v>628.64</v>
      </c>
      <c r="T7" s="59" t="n">
        <v>453.64</v>
      </c>
    </row>
    <row r="8" ht="13.2" customHeight="1" s="87">
      <c r="A8" s="57" t="n">
        <v>44510</v>
      </c>
      <c r="B8" s="59" t="n"/>
      <c r="C8" s="59">
        <f>IF(J8&lt;&gt;"","CWA","")</f>
        <v/>
      </c>
      <c r="D8" s="59" t="n">
        <v>5</v>
      </c>
      <c r="E8" s="59" t="n">
        <v>6</v>
      </c>
      <c r="F8" s="59" t="n">
        <v>108</v>
      </c>
      <c r="G8" s="59" t="n">
        <v>168</v>
      </c>
      <c r="H8" s="59" t="n">
        <v>1050</v>
      </c>
      <c r="I8" s="59" t="n">
        <v>18000</v>
      </c>
      <c r="J8" s="58" t="inlineStr">
        <is>
          <t>WA05</t>
        </is>
      </c>
      <c r="K8" s="59" t="inlineStr">
        <is>
          <t>POLYESTER</t>
        </is>
      </c>
      <c r="L8" s="59" t="inlineStr">
        <is>
          <t>150*350 BRIGHT</t>
        </is>
      </c>
      <c r="M8" s="59" t="inlineStr">
        <is>
          <t>KORA-BRIGHT</t>
        </is>
      </c>
      <c r="N8" s="59" t="inlineStr">
        <is>
          <t>KORA-BRIGHT</t>
        </is>
      </c>
      <c r="O8" s="59" t="n">
        <v>377.7</v>
      </c>
      <c r="P8" s="59" t="n">
        <v>336</v>
      </c>
      <c r="Q8" s="59" t="n">
        <v>0.32</v>
      </c>
      <c r="R8" s="59" t="n">
        <v>41.7</v>
      </c>
      <c r="S8" s="59" t="n">
        <v>465.4</v>
      </c>
      <c r="T8" s="59" t="n">
        <v>129.4</v>
      </c>
    </row>
    <row r="9" ht="13.2" customHeight="1" s="87">
      <c r="A9" s="57" t="n">
        <v>44511</v>
      </c>
      <c r="B9" s="59" t="n"/>
      <c r="C9" s="59">
        <f>IF(J9&lt;&gt;"","CWA","")</f>
        <v/>
      </c>
      <c r="D9" s="59" t="n">
        <v>8</v>
      </c>
      <c r="E9" s="59" t="n">
        <v>7</v>
      </c>
      <c r="F9" s="59" t="n">
        <v>130</v>
      </c>
      <c r="G9" s="59" t="n">
        <v>84</v>
      </c>
      <c r="H9" s="59" t="n">
        <v>1200</v>
      </c>
      <c r="I9" s="59" t="n">
        <v>10960</v>
      </c>
      <c r="J9" s="58" t="inlineStr">
        <is>
          <t>WA54</t>
        </is>
      </c>
      <c r="K9" s="59" t="inlineStr">
        <is>
          <t>COTTON</t>
        </is>
      </c>
      <c r="L9" s="59" t="inlineStr">
        <is>
          <t>2-40 COMED</t>
        </is>
      </c>
      <c r="M9" s="59" t="inlineStr">
        <is>
          <t>2-40 COTTON COMED</t>
        </is>
      </c>
      <c r="N9" s="59" t="inlineStr">
        <is>
          <t>2-40 COTTON COMED</t>
        </is>
      </c>
      <c r="O9" s="59" t="n">
        <v>907.72</v>
      </c>
      <c r="P9" s="59" t="n">
        <v>405.6</v>
      </c>
      <c r="Q9" s="59" t="n">
        <v>0.338</v>
      </c>
      <c r="R9" s="59" t="n">
        <v>502.12</v>
      </c>
      <c r="S9" s="59" t="n">
        <v>1966.35</v>
      </c>
      <c r="T9" s="59" t="n">
        <v>1560.75</v>
      </c>
    </row>
    <row r="10" ht="13.2" customHeight="1" s="87">
      <c r="A10" s="57" t="n">
        <v>44511</v>
      </c>
      <c r="B10" s="59" t="n"/>
      <c r="C10" s="59">
        <f>IF(J10&lt;&gt;"","CWA","")</f>
        <v/>
      </c>
      <c r="D10" s="59" t="n">
        <v>7</v>
      </c>
      <c r="E10" s="59" t="n">
        <v>8</v>
      </c>
      <c r="F10" s="59" t="n">
        <v>136</v>
      </c>
      <c r="G10" s="59" t="n">
        <v>84</v>
      </c>
      <c r="H10" s="59" t="n">
        <v>1100</v>
      </c>
      <c r="I10" s="59" t="n">
        <v>11440</v>
      </c>
      <c r="J10" s="58" t="inlineStr">
        <is>
          <t>WA54</t>
        </is>
      </c>
      <c r="K10" s="59" t="inlineStr">
        <is>
          <t>COTTON</t>
        </is>
      </c>
      <c r="L10" s="59" t="inlineStr">
        <is>
          <t>2-40 COMED</t>
        </is>
      </c>
      <c r="M10" s="59" t="inlineStr">
        <is>
          <t>2-40 COTTON COMED</t>
        </is>
      </c>
      <c r="N10" s="59" t="inlineStr">
        <is>
          <t>2-40 COTTON COMED</t>
        </is>
      </c>
      <c r="O10" s="59" t="n">
        <v>502.12</v>
      </c>
      <c r="P10" s="59" t="n">
        <v>391.6</v>
      </c>
      <c r="Q10" s="59" t="n">
        <v>0.356</v>
      </c>
      <c r="R10" s="59" t="n">
        <v>110.52</v>
      </c>
      <c r="S10" s="59" t="n">
        <v>1560.75</v>
      </c>
      <c r="T10" s="59" t="n">
        <v>1169.15</v>
      </c>
    </row>
    <row r="11" ht="13.2" customHeight="1" s="87">
      <c r="A11" s="57" t="n">
        <v>44512</v>
      </c>
      <c r="B11" s="59" t="n"/>
      <c r="C11" s="59">
        <f>IF(J11&lt;&gt;"","CWA","")</f>
        <v/>
      </c>
      <c r="D11" s="59" t="n">
        <v>4</v>
      </c>
      <c r="E11" s="59" t="n">
        <v>9</v>
      </c>
      <c r="F11" s="59" t="n">
        <v>136</v>
      </c>
      <c r="G11" s="59" t="n">
        <v>84</v>
      </c>
      <c r="H11" s="59" t="n">
        <v>1380</v>
      </c>
      <c r="I11" s="59" t="n">
        <v>11520</v>
      </c>
      <c r="J11" s="58" t="inlineStr">
        <is>
          <t>WA115</t>
        </is>
      </c>
      <c r="K11" s="59" t="inlineStr">
        <is>
          <t>POLYESTER</t>
        </is>
      </c>
      <c r="L11" s="59" t="inlineStr">
        <is>
          <t>150 POLYESTER</t>
        </is>
      </c>
      <c r="M11" s="59" t="inlineStr">
        <is>
          <t>TAUPE</t>
        </is>
      </c>
      <c r="N11" s="59" t="inlineStr">
        <is>
          <t>TAUPE</t>
        </is>
      </c>
      <c r="O11" s="59" t="n">
        <v>319.76</v>
      </c>
      <c r="P11" s="59" t="n">
        <v>273.24</v>
      </c>
      <c r="Q11" s="59" t="n">
        <v>0.198</v>
      </c>
      <c r="R11" s="59" t="n">
        <v>46.52</v>
      </c>
      <c r="S11" s="59" t="n">
        <v>632.74</v>
      </c>
      <c r="T11" s="59" t="n">
        <v>359.5</v>
      </c>
    </row>
    <row r="12" ht="13.2" customHeight="1" s="87">
      <c r="A12" s="57" t="n">
        <v>44513</v>
      </c>
      <c r="B12" s="59" t="n"/>
      <c r="C12" s="59">
        <f>IF(J12&lt;&gt;"","CWA","")</f>
        <v/>
      </c>
      <c r="D12" s="59" t="n">
        <v>16</v>
      </c>
      <c r="E12" s="59" t="n">
        <v>10</v>
      </c>
      <c r="F12" s="59" t="n">
        <v>108</v>
      </c>
      <c r="G12" s="59" t="n">
        <v>140</v>
      </c>
      <c r="H12" s="59" t="n">
        <v>700</v>
      </c>
      <c r="I12" s="59" t="n">
        <v>15200</v>
      </c>
      <c r="J12" s="58" t="inlineStr">
        <is>
          <t>WA02</t>
        </is>
      </c>
      <c r="K12" s="59" t="inlineStr">
        <is>
          <t>POLYESTER</t>
        </is>
      </c>
      <c r="L12" s="59" t="inlineStr">
        <is>
          <t>150*350 BRIGHT</t>
        </is>
      </c>
      <c r="M12" s="59" t="inlineStr">
        <is>
          <t>9151 BRIGHT</t>
        </is>
      </c>
      <c r="N12" s="59" t="inlineStr">
        <is>
          <t>9151 BRIGHT</t>
        </is>
      </c>
      <c r="O12" s="59" t="n">
        <v>219.12</v>
      </c>
      <c r="P12" s="59" t="n">
        <v>192.5</v>
      </c>
      <c r="Q12" s="59" t="n">
        <v>0.275</v>
      </c>
      <c r="R12" s="59" t="n">
        <v>26.62</v>
      </c>
      <c r="S12" s="59" t="n">
        <v>272.6</v>
      </c>
      <c r="T12" s="59" t="n">
        <v>80.09999999999999</v>
      </c>
    </row>
    <row r="13" ht="13.2" customHeight="1" s="87">
      <c r="A13" s="57" t="n">
        <v>44515</v>
      </c>
      <c r="B13" s="59" t="n"/>
      <c r="C13" s="59">
        <f>IF(J13&lt;&gt;"","CWA","")</f>
        <v/>
      </c>
      <c r="D13" s="59" t="n">
        <v>9</v>
      </c>
      <c r="E13" s="59" t="n">
        <v>11</v>
      </c>
      <c r="F13" s="59" t="n">
        <v>136</v>
      </c>
      <c r="G13" s="59" t="n">
        <v>84</v>
      </c>
      <c r="H13" s="59" t="n">
        <v>1200</v>
      </c>
      <c r="I13" s="59" t="n">
        <v>11500</v>
      </c>
      <c r="J13" s="58" t="inlineStr">
        <is>
          <t>WA54</t>
        </is>
      </c>
      <c r="K13" s="59" t="inlineStr">
        <is>
          <t>COTTON</t>
        </is>
      </c>
      <c r="L13" s="59" t="inlineStr">
        <is>
          <t>2-40 COMED</t>
        </is>
      </c>
      <c r="M13" s="59" t="inlineStr">
        <is>
          <t>2-40 COTTON COMED</t>
        </is>
      </c>
      <c r="N13" s="59" t="inlineStr">
        <is>
          <t>2-40 COTTON COMED</t>
        </is>
      </c>
      <c r="O13" s="59" t="n">
        <v>907.2</v>
      </c>
      <c r="P13" s="59" t="n">
        <v>427.2</v>
      </c>
      <c r="Q13" s="59" t="n">
        <v>0.356</v>
      </c>
      <c r="R13" s="59" t="n">
        <v>480</v>
      </c>
      <c r="S13" s="59" t="n">
        <v>1169.15</v>
      </c>
      <c r="T13" s="59" t="n">
        <v>741.95</v>
      </c>
    </row>
    <row r="14" ht="13.2" customHeight="1" s="87">
      <c r="A14" s="57" t="n">
        <v>44515</v>
      </c>
      <c r="B14" s="59" t="n"/>
      <c r="C14" s="59">
        <f>IF(J14&lt;&gt;"","CWA","")</f>
        <v/>
      </c>
      <c r="D14" s="59" t="n">
        <v>10</v>
      </c>
      <c r="E14" s="59" t="n">
        <v>12</v>
      </c>
      <c r="F14" s="59" t="n">
        <v>136</v>
      </c>
      <c r="G14" s="59" t="n">
        <v>84</v>
      </c>
      <c r="H14" s="59" t="n">
        <v>1200</v>
      </c>
      <c r="I14" s="59" t="n">
        <v>11620</v>
      </c>
      <c r="J14" s="58" t="inlineStr">
        <is>
          <t>WA54</t>
        </is>
      </c>
      <c r="K14" s="59" t="inlineStr">
        <is>
          <t>COTTON</t>
        </is>
      </c>
      <c r="L14" s="59" t="inlineStr">
        <is>
          <t>2-40 COMED</t>
        </is>
      </c>
      <c r="M14" s="59" t="inlineStr">
        <is>
          <t>2-40 COTTON COMED</t>
        </is>
      </c>
      <c r="N14" s="59" t="inlineStr">
        <is>
          <t>2-40 COTTON COMED</t>
        </is>
      </c>
      <c r="O14" s="59" t="n">
        <v>480</v>
      </c>
      <c r="P14" s="59" t="n">
        <v>427.2</v>
      </c>
      <c r="Q14" s="59" t="n">
        <v>0.356</v>
      </c>
      <c r="R14" s="59" t="n">
        <v>52.8</v>
      </c>
      <c r="S14" s="59" t="n">
        <v>741.95</v>
      </c>
      <c r="T14" s="59" t="n">
        <v>314.75</v>
      </c>
    </row>
    <row r="15" ht="15.75" customHeight="1" s="87">
      <c r="A15" s="57" t="n">
        <v>44516</v>
      </c>
      <c r="B15" s="59" t="n"/>
      <c r="C15" s="59">
        <f>IF(J15&lt;&gt;"","CWA","")</f>
        <v/>
      </c>
      <c r="D15" s="59" t="n">
        <v>3</v>
      </c>
      <c r="E15" s="59" t="n">
        <v>13</v>
      </c>
      <c r="F15" s="59" t="n">
        <v>136</v>
      </c>
      <c r="G15" s="59" t="n">
        <v>84</v>
      </c>
      <c r="H15" s="59" t="n">
        <v>1200</v>
      </c>
      <c r="I15" s="59" t="n">
        <v>11450</v>
      </c>
      <c r="J15" s="58" t="inlineStr">
        <is>
          <t>WA114</t>
        </is>
      </c>
      <c r="K15" s="59" t="inlineStr">
        <is>
          <t>COTTON</t>
        </is>
      </c>
      <c r="L15" s="60" t="inlineStr">
        <is>
          <t>2-40-COTTON</t>
        </is>
      </c>
      <c r="M15" s="60" t="inlineStr">
        <is>
          <t>ELI</t>
        </is>
      </c>
      <c r="N15" s="60" t="inlineStr">
        <is>
          <t>ELI</t>
        </is>
      </c>
      <c r="O15" s="59" t="n">
        <v>440</v>
      </c>
      <c r="P15" s="59" t="n">
        <v>420</v>
      </c>
      <c r="Q15" s="59" t="n">
        <v>0.35</v>
      </c>
      <c r="R15" s="59" t="n">
        <v>20</v>
      </c>
      <c r="S15" s="59" t="n">
        <v>453.64</v>
      </c>
      <c r="T15" s="59" t="n">
        <v>33.64</v>
      </c>
    </row>
    <row r="16" ht="13.2" customHeight="1" s="87">
      <c r="A16" s="57" t="n">
        <v>44517</v>
      </c>
      <c r="B16" s="59" t="n"/>
      <c r="C16" s="59">
        <f>IF(J16&lt;&gt;"","CWA","")</f>
        <v/>
      </c>
      <c r="D16" s="59" t="n">
        <v>15</v>
      </c>
      <c r="E16" s="59" t="n">
        <v>14</v>
      </c>
      <c r="F16" s="59" t="n">
        <v>97</v>
      </c>
      <c r="G16" s="59" t="n">
        <v>84</v>
      </c>
      <c r="H16" s="59" t="n">
        <v>100</v>
      </c>
      <c r="I16" s="59" t="n">
        <v>8160</v>
      </c>
      <c r="J16" s="58" t="inlineStr">
        <is>
          <t>WA156</t>
        </is>
      </c>
      <c r="K16" s="59" t="inlineStr">
        <is>
          <t>COTTON</t>
        </is>
      </c>
      <c r="L16" s="59" t="inlineStr">
        <is>
          <t>2/60 COTTON</t>
        </is>
      </c>
      <c r="M16" s="59" t="inlineStr">
        <is>
          <t>2/60 COTTON</t>
        </is>
      </c>
      <c r="N16" s="59" t="inlineStr">
        <is>
          <t>2/60 COTTON</t>
        </is>
      </c>
      <c r="O16" s="59" t="n">
        <v>179</v>
      </c>
      <c r="P16" s="59" t="n">
        <v>17</v>
      </c>
      <c r="Q16" s="59" t="n">
        <v>0.17</v>
      </c>
      <c r="R16" s="59" t="n">
        <v>162</v>
      </c>
      <c r="S16" s="59" t="n">
        <v>265.095</v>
      </c>
      <c r="T16" s="59" t="n">
        <v>248.095</v>
      </c>
    </row>
    <row r="17" ht="13.2" customHeight="1" s="87">
      <c r="A17" s="57" t="n">
        <v>44517</v>
      </c>
      <c r="B17" s="59" t="n"/>
      <c r="C17" s="59">
        <f>IF(J17&lt;&gt;"","CWA","")</f>
        <v/>
      </c>
      <c r="D17" s="59" t="n">
        <v>4</v>
      </c>
      <c r="E17" s="59" t="n">
        <v>15</v>
      </c>
      <c r="F17" s="59" t="n">
        <v>136</v>
      </c>
      <c r="G17" s="59" t="n">
        <v>84</v>
      </c>
      <c r="H17" s="59" t="n">
        <v>500</v>
      </c>
      <c r="I17" s="59" t="n">
        <v>11520</v>
      </c>
      <c r="J17" s="58" t="inlineStr">
        <is>
          <t>WA95</t>
        </is>
      </c>
      <c r="K17" s="59" t="inlineStr">
        <is>
          <t>POLYESTER</t>
        </is>
      </c>
      <c r="L17" s="59" t="inlineStr">
        <is>
          <t>150 POLYESTER</t>
        </is>
      </c>
      <c r="M17" s="59" t="inlineStr">
        <is>
          <t>TWISTED DOPE BLACK</t>
        </is>
      </c>
      <c r="N17" s="59" t="inlineStr">
        <is>
          <t>TWISTED DOPE BLACK</t>
        </is>
      </c>
      <c r="O17" s="59" t="n">
        <v>324</v>
      </c>
      <c r="P17" s="59" t="n">
        <v>101</v>
      </c>
      <c r="Q17" s="59" t="n">
        <v>0.202</v>
      </c>
      <c r="R17" s="59" t="n">
        <v>223</v>
      </c>
      <c r="S17" s="59" t="n">
        <v>555.09</v>
      </c>
      <c r="T17" s="59" t="n">
        <v>454.09</v>
      </c>
    </row>
    <row r="18" ht="13.2" customHeight="1" s="87">
      <c r="A18" s="57" t="n">
        <v>44518</v>
      </c>
      <c r="B18" s="59" t="n"/>
      <c r="C18" s="59">
        <f>IF(J18&lt;&gt;"","CWA","")</f>
        <v/>
      </c>
      <c r="D18" s="59" t="n">
        <v>4</v>
      </c>
      <c r="E18" s="59" t="n">
        <v>16</v>
      </c>
      <c r="F18" s="59" t="n">
        <v>136</v>
      </c>
      <c r="G18" s="59" t="n">
        <v>84</v>
      </c>
      <c r="H18" s="59" t="n">
        <v>2000</v>
      </c>
      <c r="I18" s="59" t="n">
        <v>11520</v>
      </c>
      <c r="J18" s="58" t="inlineStr">
        <is>
          <t>WA95</t>
        </is>
      </c>
      <c r="K18" s="59" t="inlineStr">
        <is>
          <t>POLYESTER</t>
        </is>
      </c>
      <c r="L18" s="59" t="inlineStr">
        <is>
          <t>150 POLYESTER</t>
        </is>
      </c>
      <c r="M18" s="59" t="inlineStr">
        <is>
          <t>TWISTED DOPE BLACK</t>
        </is>
      </c>
      <c r="N18" s="59" t="inlineStr">
        <is>
          <t>TWISTED DOPE BLACK</t>
        </is>
      </c>
      <c r="O18" s="59" t="n">
        <v>543.36</v>
      </c>
      <c r="P18" s="59" t="n">
        <v>144.36</v>
      </c>
      <c r="Q18" s="59" t="n">
        <v>0.198</v>
      </c>
      <c r="R18" s="59" t="n">
        <v>147.36</v>
      </c>
      <c r="S18" s="59" t="n">
        <v>767.41</v>
      </c>
      <c r="T18" s="59" t="n">
        <v>371.41</v>
      </c>
    </row>
    <row r="19" ht="15.75" customHeight="1" s="87">
      <c r="A19" s="57" t="n">
        <v>44519</v>
      </c>
      <c r="B19" s="59" t="n"/>
      <c r="C19" s="59">
        <f>IF(J19&lt;&gt;"","CWA","")</f>
        <v/>
      </c>
      <c r="D19" s="59" t="n">
        <v>15</v>
      </c>
      <c r="E19" s="59" t="n">
        <v>17</v>
      </c>
      <c r="F19" s="59" t="n">
        <v>97</v>
      </c>
      <c r="G19" s="59" t="n">
        <v>84</v>
      </c>
      <c r="H19" s="59" t="n">
        <v>1200</v>
      </c>
      <c r="I19" s="59" t="n">
        <v>8160</v>
      </c>
      <c r="J19" s="58" t="inlineStr">
        <is>
          <t>WA114</t>
        </is>
      </c>
      <c r="K19" s="59" t="inlineStr">
        <is>
          <t>COTTON</t>
        </is>
      </c>
      <c r="L19" s="60" t="inlineStr">
        <is>
          <t>2-40-COTTON</t>
        </is>
      </c>
      <c r="M19" s="60" t="inlineStr">
        <is>
          <t>ELI</t>
        </is>
      </c>
      <c r="N19" s="60" t="inlineStr">
        <is>
          <t>ELI</t>
        </is>
      </c>
      <c r="O19" s="59" t="n">
        <v>1215</v>
      </c>
      <c r="P19" s="59" t="n">
        <v>306</v>
      </c>
      <c r="Q19" s="59" t="n">
        <v>0.255</v>
      </c>
      <c r="R19" s="59" t="n">
        <v>909</v>
      </c>
      <c r="S19" s="59" t="n">
        <v>1923.64</v>
      </c>
      <c r="T19" s="59" t="n">
        <v>1617.64</v>
      </c>
    </row>
    <row r="20" ht="15.75" customHeight="1" s="87">
      <c r="A20" s="57" t="n">
        <v>44520</v>
      </c>
      <c r="B20" s="59" t="n"/>
      <c r="C20" s="59">
        <f>IF(J20&lt;&gt;"","CWA","")</f>
        <v/>
      </c>
      <c r="D20" s="59" t="n">
        <v>3</v>
      </c>
      <c r="E20" s="59" t="n">
        <v>18</v>
      </c>
      <c r="F20" s="59" t="n">
        <v>136</v>
      </c>
      <c r="G20" s="59" t="n">
        <v>84</v>
      </c>
      <c r="H20" s="59" t="n">
        <v>1400</v>
      </c>
      <c r="I20" s="59" t="n">
        <v>11450</v>
      </c>
      <c r="J20" s="58" t="inlineStr">
        <is>
          <t>WA114</t>
        </is>
      </c>
      <c r="K20" s="59" t="inlineStr">
        <is>
          <t>COTTON</t>
        </is>
      </c>
      <c r="L20" s="60" t="inlineStr">
        <is>
          <t>2-40-COTTON</t>
        </is>
      </c>
      <c r="M20" s="60" t="inlineStr">
        <is>
          <t>ELI</t>
        </is>
      </c>
      <c r="N20" s="60" t="inlineStr">
        <is>
          <t>ELI</t>
        </is>
      </c>
      <c r="O20" s="59" t="n">
        <v>909</v>
      </c>
      <c r="P20" s="59" t="n">
        <v>490</v>
      </c>
      <c r="Q20" s="59" t="n">
        <v>0.35</v>
      </c>
      <c r="R20" s="59" t="n">
        <v>419</v>
      </c>
      <c r="S20" s="59" t="n">
        <v>1617.64</v>
      </c>
      <c r="T20" s="59" t="n">
        <v>1127.64</v>
      </c>
    </row>
    <row r="21" ht="13.2" customHeight="1" s="87">
      <c r="A21" s="57" t="n">
        <v>44522</v>
      </c>
      <c r="B21" s="59" t="n"/>
      <c r="C21" s="59">
        <f>IF(J21&lt;&gt;"","CWA","")</f>
        <v/>
      </c>
      <c r="D21" s="59" t="n">
        <v>8</v>
      </c>
      <c r="E21" s="59" t="n">
        <v>19</v>
      </c>
      <c r="F21" s="59" t="n">
        <v>130</v>
      </c>
      <c r="G21" s="59" t="n">
        <v>84</v>
      </c>
      <c r="H21" s="59" t="n">
        <v>500</v>
      </c>
      <c r="I21" s="59" t="n">
        <v>10960</v>
      </c>
      <c r="J21" s="58" t="inlineStr">
        <is>
          <t>WA54</t>
        </is>
      </c>
      <c r="K21" s="59" t="inlineStr">
        <is>
          <t>COTTON</t>
        </is>
      </c>
      <c r="L21" s="59" t="inlineStr">
        <is>
          <t>2-40 COMED</t>
        </is>
      </c>
      <c r="M21" s="59" t="inlineStr">
        <is>
          <t>2-40 COTTON COMED</t>
        </is>
      </c>
      <c r="N21" s="59" t="inlineStr">
        <is>
          <t>2-40 COTTON COMED</t>
        </is>
      </c>
      <c r="O21" s="59" t="n">
        <v>191.38</v>
      </c>
      <c r="P21" s="59" t="n">
        <v>169</v>
      </c>
      <c r="Q21" s="59" t="n">
        <v>0.338</v>
      </c>
      <c r="R21" s="59" t="n">
        <v>22.38</v>
      </c>
      <c r="S21" s="59" t="n">
        <v>314.75</v>
      </c>
      <c r="T21" s="59" t="n">
        <v>145.75</v>
      </c>
    </row>
    <row r="22" ht="13.2" customHeight="1" s="87">
      <c r="A22" s="57" t="n">
        <v>44522</v>
      </c>
      <c r="B22" s="59" t="n"/>
      <c r="C22" s="59">
        <f>IF(J22&lt;&gt;"","CWA","")</f>
        <v/>
      </c>
      <c r="D22" s="59" t="n">
        <v>4</v>
      </c>
      <c r="E22" s="59" t="n">
        <v>20</v>
      </c>
      <c r="F22" s="59" t="n">
        <v>136</v>
      </c>
      <c r="G22" s="59" t="n">
        <v>84</v>
      </c>
      <c r="H22" s="59" t="n">
        <v>1000</v>
      </c>
      <c r="I22" s="59" t="n">
        <v>11520</v>
      </c>
      <c r="J22" s="58" t="inlineStr">
        <is>
          <t>[Person_57]</t>
        </is>
      </c>
      <c r="K22" s="59" t="inlineStr">
        <is>
          <t>POLYESTER</t>
        </is>
      </c>
      <c r="L22" s="59" t="inlineStr">
        <is>
          <t>150 POLYESTER</t>
        </is>
      </c>
      <c r="M22" s="59" t="inlineStr">
        <is>
          <t>SEA GREEN</t>
        </is>
      </c>
      <c r="N22" s="59" t="inlineStr">
        <is>
          <t>SEA GREEN</t>
        </is>
      </c>
      <c r="O22" s="59" t="n">
        <v>215.87</v>
      </c>
      <c r="P22" s="59" t="n">
        <v>202</v>
      </c>
      <c r="Q22" s="59" t="n">
        <v>0.202</v>
      </c>
      <c r="R22" s="59" t="n">
        <v>13.87</v>
      </c>
      <c r="S22" s="59" t="n">
        <v>215.87</v>
      </c>
      <c r="T22" s="59" t="n">
        <v>13.87</v>
      </c>
    </row>
    <row r="23" ht="13.2" customHeight="1" s="87">
      <c r="A23" s="57" t="n">
        <v>44524</v>
      </c>
      <c r="B23" s="59" t="n"/>
      <c r="C23" s="59">
        <f>IF(J23&lt;&gt;"","CWA","")</f>
        <v/>
      </c>
      <c r="D23" s="59" t="n">
        <v>6</v>
      </c>
      <c r="E23" s="59" t="n">
        <v>21</v>
      </c>
      <c r="F23" s="59" t="n">
        <v>108</v>
      </c>
      <c r="G23" s="59" t="n">
        <v>96</v>
      </c>
      <c r="H23" s="59" t="n">
        <v>1300</v>
      </c>
      <c r="I23" s="59" t="n">
        <v>10250</v>
      </c>
      <c r="J23" s="58" t="inlineStr">
        <is>
          <t>WA94</t>
        </is>
      </c>
      <c r="K23" s="59" t="inlineStr">
        <is>
          <t>POLYESTER</t>
        </is>
      </c>
      <c r="L23" s="59" t="inlineStr">
        <is>
          <t>150 POLYESTER</t>
        </is>
      </c>
      <c r="M23" s="59" t="inlineStr">
        <is>
          <t>KORA TWISTED</t>
        </is>
      </c>
      <c r="N23" s="59" t="inlineStr">
        <is>
          <t>KORA TWISTED</t>
        </is>
      </c>
      <c r="O23" s="59" t="n">
        <v>236.495</v>
      </c>
      <c r="P23" s="59" t="n">
        <v>114.4</v>
      </c>
      <c r="Q23" s="59" t="n">
        <v>0.08799999999999999</v>
      </c>
      <c r="R23" s="59" t="n">
        <v>122.095</v>
      </c>
      <c r="S23" s="59" t="n">
        <v>523.7809999999999</v>
      </c>
      <c r="T23" s="59" t="n">
        <v>409.381</v>
      </c>
    </row>
    <row r="24" ht="13.2" customHeight="1" s="87">
      <c r="A24" s="57" t="n">
        <v>44524</v>
      </c>
      <c r="B24" s="59" t="n"/>
      <c r="C24" s="59">
        <f>IF(J24&lt;&gt;"","CWA","")</f>
        <v/>
      </c>
      <c r="D24" s="59" t="n">
        <v>6</v>
      </c>
      <c r="E24" s="59" t="n">
        <v>21</v>
      </c>
      <c r="F24" s="59" t="n">
        <v>108</v>
      </c>
      <c r="G24" s="59" t="n">
        <v>96</v>
      </c>
      <c r="H24" s="59" t="n">
        <v>1300</v>
      </c>
      <c r="I24" s="59" t="n">
        <v>10250</v>
      </c>
      <c r="J24" s="58" t="inlineStr">
        <is>
          <t>WA95</t>
        </is>
      </c>
      <c r="K24" s="59" t="inlineStr">
        <is>
          <t>POLYESTER</t>
        </is>
      </c>
      <c r="L24" s="59" t="inlineStr">
        <is>
          <t>150 POLYESTER</t>
        </is>
      </c>
      <c r="M24" s="59" t="inlineStr">
        <is>
          <t>TWISTED DOPE BLACK</t>
        </is>
      </c>
      <c r="N24" s="59" t="inlineStr">
        <is>
          <t>TWISTED DOPE BLACK</t>
        </is>
      </c>
      <c r="O24" s="59" t="n">
        <v>220.5</v>
      </c>
      <c r="P24" s="59" t="n">
        <v>114.4</v>
      </c>
      <c r="Q24" s="59" t="n">
        <v>0.08799999999999999</v>
      </c>
      <c r="R24" s="59" t="n">
        <v>106.1</v>
      </c>
      <c r="S24" s="59" t="n">
        <v>454.09</v>
      </c>
      <c r="T24" s="59" t="n">
        <v>339.69</v>
      </c>
    </row>
    <row r="25" ht="13.2" customHeight="1" s="87">
      <c r="A25" s="57" t="n">
        <v>44525</v>
      </c>
      <c r="B25" s="59" t="n"/>
      <c r="C25" s="59">
        <f>IF(J25&lt;&gt;"","CWA","")</f>
        <v/>
      </c>
      <c r="D25" s="59" t="n">
        <v>5</v>
      </c>
      <c r="E25" s="59" t="n">
        <v>22</v>
      </c>
      <c r="F25" s="59" t="n">
        <v>108</v>
      </c>
      <c r="G25" s="59" t="n">
        <v>168</v>
      </c>
      <c r="H25" s="59" t="n">
        <v>1100</v>
      </c>
      <c r="I25" s="59" t="n">
        <v>18000</v>
      </c>
      <c r="J25" s="58" t="inlineStr">
        <is>
          <t>WA05</t>
        </is>
      </c>
      <c r="K25" s="59" t="inlineStr">
        <is>
          <t>POLYESTER</t>
        </is>
      </c>
      <c r="L25" s="28" t="inlineStr">
        <is>
          <t>150*350 BRIGHT</t>
        </is>
      </c>
      <c r="M25" s="28" t="inlineStr">
        <is>
          <t>KORA-BRIGHT</t>
        </is>
      </c>
      <c r="N25" s="28" t="inlineStr">
        <is>
          <t>KORA-BRIGHT</t>
        </is>
      </c>
      <c r="O25" s="59" t="n">
        <v>693.3200000000001</v>
      </c>
      <c r="P25" s="59" t="n">
        <v>346.5</v>
      </c>
      <c r="Q25" s="59" t="n">
        <v>0.315</v>
      </c>
      <c r="R25" s="59" t="n">
        <v>346.82</v>
      </c>
      <c r="S25" s="59" t="n">
        <v>822.72</v>
      </c>
      <c r="T25" s="59" t="n">
        <v>476.22</v>
      </c>
    </row>
    <row r="26" ht="13.2" customHeight="1" s="87">
      <c r="A26" s="57" t="n">
        <v>44526</v>
      </c>
      <c r="B26" s="59" t="n"/>
      <c r="C26" s="59">
        <f>IF(J26&lt;&gt;"","CWA","")</f>
        <v/>
      </c>
      <c r="D26" s="59" t="n">
        <v>8</v>
      </c>
      <c r="E26" s="59" t="n">
        <v>23</v>
      </c>
      <c r="F26" s="59" t="n">
        <v>130</v>
      </c>
      <c r="G26" s="59" t="n">
        <v>84</v>
      </c>
      <c r="H26" s="59" t="n">
        <v>1130</v>
      </c>
      <c r="I26" s="59" t="n">
        <v>10960</v>
      </c>
      <c r="J26" s="58" t="inlineStr">
        <is>
          <t>WA54</t>
        </is>
      </c>
      <c r="K26" s="59" t="inlineStr">
        <is>
          <t>COTTON</t>
        </is>
      </c>
      <c r="L26" s="59" t="inlineStr">
        <is>
          <t>2-40 COMED</t>
        </is>
      </c>
      <c r="M26" s="59" t="inlineStr">
        <is>
          <t>2-40 COTTON COMED</t>
        </is>
      </c>
      <c r="N26" s="59" t="inlineStr">
        <is>
          <t>2-40 COTTON COMED</t>
        </is>
      </c>
      <c r="O26" s="59" t="n">
        <v>393.12</v>
      </c>
      <c r="P26" s="59" t="n">
        <v>377.42</v>
      </c>
      <c r="Q26" s="59" t="n">
        <v>0.334</v>
      </c>
      <c r="R26" s="59" t="n">
        <v>15.7</v>
      </c>
      <c r="S26" s="59" t="n">
        <v>538.87</v>
      </c>
      <c r="T26" s="59" t="n">
        <v>161.45</v>
      </c>
    </row>
    <row r="27" ht="13.8" customHeight="1" s="87">
      <c r="A27" s="61" t="n">
        <v>44527</v>
      </c>
      <c r="C27" s="59">
        <f>IF(J27&lt;&gt;"","CWA","")</f>
        <v/>
      </c>
      <c r="D27" s="11" t="n">
        <v>4</v>
      </c>
      <c r="E27" s="11" t="n">
        <v>24</v>
      </c>
      <c r="F27" s="11" t="n">
        <v>136</v>
      </c>
      <c r="G27" s="11" t="n">
        <v>84</v>
      </c>
      <c r="H27" s="11" t="n">
        <v>1000</v>
      </c>
      <c r="I27" s="11" t="n">
        <v>11520</v>
      </c>
      <c r="J27" s="11" t="inlineStr">
        <is>
          <t>[Person_58]</t>
        </is>
      </c>
      <c r="K27" s="4">
        <f>IF(J27&lt;&gt;"",VLOOKUP($J27,'YARN CODES'!$A$2:$E1000,2,0),"")</f>
        <v/>
      </c>
      <c r="L27" s="4">
        <f>IF(K27&lt;&gt;"",VLOOKUP($J27,'YARN CODES'!$A$2:$E1000,3,0),"")</f>
        <v/>
      </c>
      <c r="M27" s="4">
        <f>IF(L27&lt;&gt;"",VLOOKUP($J27,'YARN CODES'!$A$2:$E1000,4,0),"")</f>
        <v/>
      </c>
      <c r="N27" s="4">
        <f>IF(M27&lt;&gt;"",VLOOKUP($J27,'YARN CODES'!$A$2:$E1000,4,0),"")</f>
        <v/>
      </c>
      <c r="O27" s="11" t="n">
        <v>226.57</v>
      </c>
      <c r="P27" s="11" t="n">
        <v>197.33</v>
      </c>
      <c r="Q27" s="11" t="n">
        <v>0.19733</v>
      </c>
      <c r="R27" s="11" t="n">
        <v>29.24</v>
      </c>
      <c r="S27" s="11" t="n">
        <v>226.57</v>
      </c>
      <c r="T27" s="11" t="n">
        <v>29.24</v>
      </c>
    </row>
    <row r="28" ht="13.8" customHeight="1" s="87">
      <c r="A28" s="61" t="n">
        <v>44529</v>
      </c>
      <c r="C28" s="59">
        <f>IF(J28&lt;&gt;"","CWA","")</f>
        <v/>
      </c>
      <c r="D28" s="11" t="n">
        <v>3</v>
      </c>
      <c r="E28" s="11" t="n">
        <v>25</v>
      </c>
      <c r="F28" s="11" t="n">
        <v>186</v>
      </c>
      <c r="G28" s="11" t="n">
        <v>84</v>
      </c>
      <c r="H28" s="11" t="n">
        <v>1400</v>
      </c>
      <c r="I28" s="11" t="n">
        <v>11450</v>
      </c>
      <c r="J28" s="11" t="inlineStr">
        <is>
          <t>WA114</t>
        </is>
      </c>
      <c r="K28" s="4">
        <f>IF(J28&lt;&gt;"",VLOOKUP($J28,'YARN CODES'!$A$2:$E1000,2,0),"")</f>
        <v/>
      </c>
      <c r="L28" s="4">
        <f>IF(K28&lt;&gt;"",VLOOKUP($J28,'YARN CODES'!$A$2:$E1000,3,0),"")</f>
        <v/>
      </c>
      <c r="M28" s="4">
        <f>IF(L28&lt;&gt;"",VLOOKUP($J28,'YARN CODES'!$A$2:$E1000,4,0),"")</f>
        <v/>
      </c>
      <c r="N28" s="4">
        <f>IF(M28&lt;&gt;"",VLOOKUP($J28,'YARN CODES'!$A$2:$E1000,4,0),"")</f>
        <v/>
      </c>
      <c r="O28" s="11" t="n">
        <v>1094</v>
      </c>
      <c r="P28" s="11" t="n">
        <v>490</v>
      </c>
      <c r="Q28" s="11" t="n">
        <v>0.35</v>
      </c>
      <c r="R28" s="11" t="n">
        <v>604</v>
      </c>
      <c r="S28" s="11" t="n">
        <v>1094</v>
      </c>
      <c r="T28" s="11" t="n">
        <v>604</v>
      </c>
    </row>
    <row r="29" ht="13.8" customHeight="1" s="87">
      <c r="A29" s="61" t="n">
        <v>44529</v>
      </c>
      <c r="C29" s="59">
        <f>IF(J29&lt;&gt;"","CWA","")</f>
        <v/>
      </c>
      <c r="D29" s="11" t="n">
        <v>15</v>
      </c>
      <c r="E29" s="11" t="n">
        <v>26</v>
      </c>
      <c r="F29" s="11" t="n">
        <v>97</v>
      </c>
      <c r="G29" s="11" t="n">
        <v>84</v>
      </c>
      <c r="H29" s="11" t="n">
        <v>1200</v>
      </c>
      <c r="I29" s="11" t="n">
        <v>8160</v>
      </c>
      <c r="J29" s="11" t="inlineStr">
        <is>
          <t>WA114</t>
        </is>
      </c>
      <c r="K29" s="4">
        <f>IF(J29&lt;&gt;"",VLOOKUP($J29,'YARN CODES'!$A$2:$E1000,2,0),"")</f>
        <v/>
      </c>
      <c r="L29" s="4">
        <f>IF(K29&lt;&gt;"",VLOOKUP($J29,'YARN CODES'!$A$2:$E1000,3,0),"")</f>
        <v/>
      </c>
      <c r="M29" s="4">
        <f>IF(L29&lt;&gt;"",VLOOKUP($J29,'YARN CODES'!$A$2:$E1000,4,0),"")</f>
        <v/>
      </c>
      <c r="N29" s="4">
        <f>IF(M29&lt;&gt;"",VLOOKUP($J29,'YARN CODES'!$A$2:$E1000,4,0),"")</f>
        <v/>
      </c>
      <c r="O29" s="11" t="n">
        <v>604</v>
      </c>
      <c r="P29" s="11" t="n">
        <v>307.88</v>
      </c>
      <c r="Q29" s="11" t="n">
        <v>0.256</v>
      </c>
      <c r="R29" s="11" t="n">
        <v>296.12</v>
      </c>
      <c r="S29" s="11" t="n">
        <v>604</v>
      </c>
      <c r="T29" s="11" t="n">
        <v>296.12</v>
      </c>
    </row>
    <row r="30" ht="13.8" customHeight="1" s="87">
      <c r="A30" s="61" t="n">
        <v>44530</v>
      </c>
      <c r="C30" s="59">
        <f>IF(J30&lt;&gt;"","CWA","")</f>
        <v/>
      </c>
      <c r="D30" s="11" t="n">
        <v>7</v>
      </c>
      <c r="E30" s="11" t="n">
        <v>27</v>
      </c>
      <c r="F30" s="11" t="n">
        <v>136</v>
      </c>
      <c r="G30" s="11" t="n">
        <v>84</v>
      </c>
      <c r="H30" s="11" t="n">
        <v>400</v>
      </c>
      <c r="I30" s="11" t="n">
        <v>11440</v>
      </c>
      <c r="K30" s="4">
        <f>IF(J30&lt;&gt;"",VLOOKUP($J30,'YARN CODES'!$A$2:$E1000,2,0),"")</f>
        <v/>
      </c>
      <c r="L30" s="4">
        <f>IF(K30&lt;&gt;"",VLOOKUP($J30,'YARN CODES'!$A$2:$E1000,3,0),"")</f>
        <v/>
      </c>
      <c r="M30" s="4">
        <f>IF(L30&lt;&gt;"",VLOOKUP($J30,'YARN CODES'!$A$2:$E1000,4,0),"")</f>
        <v/>
      </c>
      <c r="N30" s="4">
        <f>IF(M30&lt;&gt;"",VLOOKUP($J30,'YARN CODES'!$A$2:$E1000,4,0),"")</f>
        <v/>
      </c>
      <c r="O30" s="11" t="n">
        <v>176</v>
      </c>
      <c r="P30" s="11" t="n">
        <v>144</v>
      </c>
      <c r="Q30" s="11" t="n">
        <v>0.36</v>
      </c>
      <c r="R30" s="11" t="n">
        <v>32</v>
      </c>
      <c r="S30" s="11" t="n">
        <v>208</v>
      </c>
      <c r="T30" s="11" t="n">
        <v>77.45</v>
      </c>
    </row>
    <row r="31" ht="13.8" customHeight="1" s="87">
      <c r="A31" s="61" t="n">
        <v>44532</v>
      </c>
      <c r="C31" s="59">
        <f>IF(J31&lt;&gt;"","CWA","")</f>
        <v/>
      </c>
      <c r="D31" s="11" t="n">
        <v>16</v>
      </c>
      <c r="E31" s="11" t="n">
        <v>1</v>
      </c>
      <c r="F31" s="11" t="n">
        <v>108</v>
      </c>
      <c r="G31" s="11" t="n">
        <v>168</v>
      </c>
      <c r="H31" s="11" t="n">
        <v>20</v>
      </c>
      <c r="I31" s="11" t="n">
        <v>18480</v>
      </c>
      <c r="K31" s="4">
        <f>IF(J31&lt;&gt;"",VLOOKUP($J31,'YARN CODES'!$A$2:$E1000,2,0),"")</f>
        <v/>
      </c>
      <c r="L31" s="4">
        <f>IF(K31&lt;&gt;"",VLOOKUP($J31,'YARN CODES'!$A$2:$E1000,3,0),"")</f>
        <v/>
      </c>
      <c r="M31" s="4">
        <f>IF(L31&lt;&gt;"",VLOOKUP($J31,'YARN CODES'!$A$2:$E1000,4,0),"")</f>
        <v/>
      </c>
      <c r="N31" s="4">
        <f>IF(M31&lt;&gt;"",VLOOKUP($J31,'YARN CODES'!$A$2:$E1000,4,0),"")</f>
        <v/>
      </c>
    </row>
    <row r="32" ht="13.8" customHeight="1" s="87">
      <c r="C32" s="59">
        <f>IF(J32&lt;&gt;"","CWA","")</f>
        <v/>
      </c>
      <c r="K32" s="4">
        <f>IF(J32&lt;&gt;"",VLOOKUP($J32,'YARN CODES'!$A$2:$E1000,2,0),"")</f>
        <v/>
      </c>
      <c r="L32" s="4">
        <f>IF(K32&lt;&gt;"",VLOOKUP($J32,'YARN CODES'!$A$2:$E1000,3,0),"")</f>
        <v/>
      </c>
      <c r="M32" s="4">
        <f>IF(L32&lt;&gt;"",VLOOKUP($J32,'YARN CODES'!$A$2:$E1000,4,0),"")</f>
        <v/>
      </c>
      <c r="N32" s="4">
        <f>IF(M32&lt;&gt;"",VLOOKUP($J32,'YARN CODES'!$A$2:$E1000,4,0),"")</f>
        <v/>
      </c>
    </row>
    <row r="33" ht="13.8" customHeight="1" s="87">
      <c r="C33" s="59">
        <f>IF(J33&lt;&gt;"","CWA","")</f>
        <v/>
      </c>
      <c r="K33" s="4">
        <f>IF(J33&lt;&gt;"",VLOOKUP($J33,'YARN CODES'!$A$2:$E1000,2,0),"")</f>
        <v/>
      </c>
      <c r="L33" s="4">
        <f>IF(K33&lt;&gt;"",VLOOKUP($J33,'YARN CODES'!$A$2:$E1000,3,0),"")</f>
        <v/>
      </c>
      <c r="M33" s="4">
        <f>IF(L33&lt;&gt;"",VLOOKUP($J33,'YARN CODES'!$A$2:$E1000,4,0),"")</f>
        <v/>
      </c>
      <c r="N33" s="4">
        <f>IF(M33&lt;&gt;"",VLOOKUP($J33,'YARN CODES'!$A$2:$E1000,4,0),"")</f>
        <v/>
      </c>
    </row>
    <row r="34" ht="13.8" customHeight="1" s="87">
      <c r="C34" s="59">
        <f>IF(J34&lt;&gt;"","CWA","")</f>
        <v/>
      </c>
      <c r="K34" s="4">
        <f>IF(J34&lt;&gt;"",VLOOKUP($J34,'YARN CODES'!$A$2:$E1000,2,0),"")</f>
        <v/>
      </c>
      <c r="L34" s="4">
        <f>IF(K34&lt;&gt;"",VLOOKUP($J34,'YARN CODES'!$A$2:$E1000,3,0),"")</f>
        <v/>
      </c>
      <c r="M34" s="4">
        <f>IF(L34&lt;&gt;"",VLOOKUP($J34,'YARN CODES'!$A$2:$E1000,4,0),"")</f>
        <v/>
      </c>
      <c r="N34" s="4">
        <f>IF(M34&lt;&gt;"",VLOOKUP($J34,'YARN CODES'!$A$2:$E1000,4,0),"")</f>
        <v/>
      </c>
    </row>
    <row r="35" ht="16.2" customHeight="1" s="87">
      <c r="C35" s="59">
        <f>IF(J35&lt;&gt;"","CWA","")</f>
        <v/>
      </c>
      <c r="K35" s="4">
        <f>IF(J35&lt;&gt;"",VLOOKUP($J35,'YARN CODES'!$A$2:$E1000,2,0),"")</f>
        <v/>
      </c>
      <c r="L35" s="4">
        <f>IF(K35&lt;&gt;"",VLOOKUP($J35,'YARN CODES'!$A$2:$E1000,3,0),"")</f>
        <v/>
      </c>
      <c r="M35" s="4">
        <f>IF(L35&lt;&gt;"",VLOOKUP($J35,'YARN CODES'!$A$2:$E1000,4,0),"")</f>
        <v/>
      </c>
      <c r="N35" s="4">
        <f>IF(M35&lt;&gt;"",VLOOKUP($J35,'YARN CODES'!$A$2:$E1000,4,0),"")</f>
        <v/>
      </c>
    </row>
    <row r="36" ht="16.2" customHeight="1" s="87">
      <c r="C36" s="59">
        <f>IF(J36&lt;&gt;"","CWA","")</f>
        <v/>
      </c>
      <c r="K36" s="4">
        <f>IF(J36&lt;&gt;"",VLOOKUP($J36,'YARN CODES'!$A$2:$E1000,2,0),"")</f>
        <v/>
      </c>
      <c r="L36" s="4">
        <f>IF(K36&lt;&gt;"",VLOOKUP($J36,'YARN CODES'!$A$2:$E1000,3,0),"")</f>
        <v/>
      </c>
      <c r="M36" s="4">
        <f>IF(L36&lt;&gt;"",VLOOKUP($J36,'YARN CODES'!$A$2:$E1000,4,0),"")</f>
        <v/>
      </c>
      <c r="N36" s="4">
        <f>IF(M36&lt;&gt;"",VLOOKUP($J36,'YARN CODES'!$A$2:$E1000,4,0),"")</f>
        <v/>
      </c>
    </row>
    <row r="37" ht="16.2" customHeight="1" s="87">
      <c r="C37" s="59">
        <f>IF(J37&lt;&gt;"","CWA","")</f>
        <v/>
      </c>
      <c r="K37" s="4">
        <f>IF(J37&lt;&gt;"",VLOOKUP($J37,'YARN CODES'!$A$2:$E1000,2,0),"")</f>
        <v/>
      </c>
      <c r="L37" s="4">
        <f>IF(K37&lt;&gt;"",VLOOKUP($J37,'YARN CODES'!$A$2:$E1000,3,0),"")</f>
        <v/>
      </c>
      <c r="M37" s="4">
        <f>IF(L37&lt;&gt;"",VLOOKUP($J37,'YARN CODES'!$A$2:$E1000,4,0),"")</f>
        <v/>
      </c>
      <c r="N37" s="4">
        <f>IF(M37&lt;&gt;"",VLOOKUP($J37,'YARN CODES'!$A$2:$E1000,4,0),"")</f>
        <v/>
      </c>
    </row>
    <row r="38" ht="16.2" customHeight="1" s="87">
      <c r="C38" s="59">
        <f>IF(J38&lt;&gt;"","CWA","")</f>
        <v/>
      </c>
      <c r="K38" s="4">
        <f>IF(J38&lt;&gt;"",VLOOKUP($J38,'YARN CODES'!$A$2:$E1000,2,0),"")</f>
        <v/>
      </c>
      <c r="L38" s="4">
        <f>IF(K38&lt;&gt;"",VLOOKUP($J38,'YARN CODES'!$A$2:$E1000,3,0),"")</f>
        <v/>
      </c>
      <c r="M38" s="4">
        <f>IF(L38&lt;&gt;"",VLOOKUP($J38,'YARN CODES'!$A$2:$E1000,4,0),"")</f>
        <v/>
      </c>
      <c r="N38" s="4">
        <f>IF(M38&lt;&gt;"",VLOOKUP($J38,'YARN CODES'!$A$2:$E1000,4,0),"")</f>
        <v/>
      </c>
    </row>
    <row r="39" ht="16.2" customHeight="1" s="87">
      <c r="C39" s="59">
        <f>IF(J39&lt;&gt;"","CWA","")</f>
        <v/>
      </c>
      <c r="K39" s="4">
        <f>IF(J39&lt;&gt;"",VLOOKUP($J39,'YARN CODES'!$A$2:$E1000,2,0),"")</f>
        <v/>
      </c>
      <c r="L39" s="4">
        <f>IF(K39&lt;&gt;"",VLOOKUP($J39,'YARN CODES'!$A$2:$E1000,3,0),"")</f>
        <v/>
      </c>
      <c r="M39" s="4">
        <f>IF(L39&lt;&gt;"",VLOOKUP($J39,'YARN CODES'!$A$2:$E1000,4,0),"")</f>
        <v/>
      </c>
      <c r="N39" s="4">
        <f>IF(M39&lt;&gt;"",VLOOKUP($J39,'YARN CODES'!$A$2:$E1000,4,0),"")</f>
        <v/>
      </c>
    </row>
    <row r="40" ht="16.2" customHeight="1" s="87">
      <c r="C40" s="59">
        <f>IF(J40&lt;&gt;"","CWA","")</f>
        <v/>
      </c>
      <c r="K40" s="4">
        <f>IF(J40&lt;&gt;"",VLOOKUP($J40,'YARN CODES'!$A$2:$E1000,2,0),"")</f>
        <v/>
      </c>
      <c r="L40" s="4">
        <f>IF(K40&lt;&gt;"",VLOOKUP($J40,'YARN CODES'!$A$2:$E1000,3,0),"")</f>
        <v/>
      </c>
      <c r="M40" s="4">
        <f>IF(L40&lt;&gt;"",VLOOKUP($J40,'YARN CODES'!$A$2:$E1000,4,0),"")</f>
        <v/>
      </c>
      <c r="N40" s="4">
        <f>IF(M40&lt;&gt;"",VLOOKUP($J40,'YARN CODES'!$A$2:$E1000,4,0),"")</f>
        <v/>
      </c>
    </row>
    <row r="41" ht="16.2" customHeight="1" s="87">
      <c r="C41" s="59">
        <f>IF(J41&lt;&gt;"","CWA","")</f>
        <v/>
      </c>
      <c r="K41" s="4">
        <f>IF(J41&lt;&gt;"",VLOOKUP($J41,'YARN CODES'!$A$2:$E1000,2,0),"")</f>
        <v/>
      </c>
      <c r="L41" s="4">
        <f>IF(K41&lt;&gt;"",VLOOKUP($J41,'YARN CODES'!$A$2:$E1000,3,0),"")</f>
        <v/>
      </c>
      <c r="M41" s="4">
        <f>IF(L41&lt;&gt;"",VLOOKUP($J41,'YARN CODES'!$A$2:$E1000,4,0),"")</f>
        <v/>
      </c>
      <c r="N41" s="4">
        <f>IF(M41&lt;&gt;"",VLOOKUP($J41,'YARN CODES'!$A$2:$E1000,4,0),"")</f>
        <v/>
      </c>
    </row>
    <row r="42" ht="16.2" customHeight="1" s="87">
      <c r="C42" s="59">
        <f>IF(J42&lt;&gt;"","CWA","")</f>
        <v/>
      </c>
      <c r="K42" s="4">
        <f>IF(J42&lt;&gt;"",VLOOKUP($J42,'YARN CODES'!$A$2:$E1000,2,0),"")</f>
        <v/>
      </c>
      <c r="L42" s="4">
        <f>IF(K42&lt;&gt;"",VLOOKUP($J42,'YARN CODES'!$A$2:$E1000,3,0),"")</f>
        <v/>
      </c>
      <c r="M42" s="4">
        <f>IF(L42&lt;&gt;"",VLOOKUP($J42,'YARN CODES'!$A$2:$E1000,4,0),"")</f>
        <v/>
      </c>
      <c r="N42" s="4">
        <f>IF(M42&lt;&gt;"",VLOOKUP($J42,'YARN CODES'!$A$2:$E1000,4,0),"")</f>
        <v/>
      </c>
    </row>
    <row r="43" ht="16.2" customHeight="1" s="87">
      <c r="C43" s="59">
        <f>IF(J43&lt;&gt;"","CWA","")</f>
        <v/>
      </c>
      <c r="K43" s="4">
        <f>IF(J43&lt;&gt;"",VLOOKUP($J43,'YARN CODES'!$A$2:$E1000,2,0),"")</f>
        <v/>
      </c>
      <c r="L43" s="4">
        <f>IF(K43&lt;&gt;"",VLOOKUP($J43,'YARN CODES'!$A$2:$E1000,3,0),"")</f>
        <v/>
      </c>
      <c r="M43" s="4">
        <f>IF(L43&lt;&gt;"",VLOOKUP($J43,'YARN CODES'!$A$2:$E1000,4,0),"")</f>
        <v/>
      </c>
      <c r="N43" s="4">
        <f>IF(M43&lt;&gt;"",VLOOKUP($J43,'YARN CODES'!$A$2:$E1000,4,0),"")</f>
        <v/>
      </c>
    </row>
    <row r="44" ht="16.2" customHeight="1" s="87">
      <c r="C44" s="59">
        <f>IF(J44&lt;&gt;"","CWA","")</f>
        <v/>
      </c>
      <c r="K44" s="4">
        <f>IF(J44&lt;&gt;"",VLOOKUP($J44,'YARN CODES'!$A$2:$E1000,2,0),"")</f>
        <v/>
      </c>
      <c r="L44" s="4">
        <f>IF(K44&lt;&gt;"",VLOOKUP($J44,'YARN CODES'!$A$2:$E1000,3,0),"")</f>
        <v/>
      </c>
      <c r="M44" s="4">
        <f>IF(L44&lt;&gt;"",VLOOKUP($J44,'YARN CODES'!$A$2:$E1000,4,0),"")</f>
        <v/>
      </c>
      <c r="N44" s="4">
        <f>IF(M44&lt;&gt;"",VLOOKUP($J44,'YARN CODES'!$A$2:$E1000,4,0),"")</f>
        <v/>
      </c>
    </row>
    <row r="45" ht="16.2" customHeight="1" s="87">
      <c r="C45" s="59">
        <f>IF(J45&lt;&gt;"","CWA","")</f>
        <v/>
      </c>
      <c r="K45" s="4">
        <f>IF(J45&lt;&gt;"",VLOOKUP($J45,'YARN CODES'!$A$2:$E1000,2,0),"")</f>
        <v/>
      </c>
      <c r="L45" s="4">
        <f>IF(K45&lt;&gt;"",VLOOKUP($J45,'YARN CODES'!$A$2:$E1000,3,0),"")</f>
        <v/>
      </c>
      <c r="M45" s="4">
        <f>IF(L45&lt;&gt;"",VLOOKUP($J45,'YARN CODES'!$A$2:$E1000,4,0),"")</f>
        <v/>
      </c>
      <c r="N45" s="4">
        <f>IF(M45&lt;&gt;"",VLOOKUP($J45,'YARN CODES'!$A$2:$E1000,4,0),"")</f>
        <v/>
      </c>
    </row>
    <row r="46" ht="16.2" customHeight="1" s="87">
      <c r="C46" s="59">
        <f>IF(J46&lt;&gt;"","CWA","")</f>
        <v/>
      </c>
      <c r="K46" s="4">
        <f>IF(J46&lt;&gt;"",VLOOKUP($J46,'YARN CODES'!$A$2:$E1000,2,0),"")</f>
        <v/>
      </c>
      <c r="L46" s="4">
        <f>IF(K46&lt;&gt;"",VLOOKUP($J46,'YARN CODES'!$A$2:$E1000,3,0),"")</f>
        <v/>
      </c>
      <c r="M46" s="4">
        <f>IF(L46&lt;&gt;"",VLOOKUP($J46,'YARN CODES'!$A$2:$E1000,4,0),"")</f>
        <v/>
      </c>
      <c r="N46" s="4">
        <f>IF(M46&lt;&gt;"",VLOOKUP($J46,'YARN CODES'!$A$2:$E1000,4,0),"")</f>
        <v/>
      </c>
    </row>
    <row r="47" ht="16.2" customHeight="1" s="87">
      <c r="C47" s="59">
        <f>IF(J47&lt;&gt;"","CWA","")</f>
        <v/>
      </c>
      <c r="K47" s="4">
        <f>IF(J47&lt;&gt;"",VLOOKUP($J47,'YARN CODES'!$A$2:$E1000,2,0),"")</f>
        <v/>
      </c>
      <c r="L47" s="4">
        <f>IF(K47&lt;&gt;"",VLOOKUP($J47,'YARN CODES'!$A$2:$E1000,3,0),"")</f>
        <v/>
      </c>
      <c r="M47" s="4">
        <f>IF(L47&lt;&gt;"",VLOOKUP($J47,'YARN CODES'!$A$2:$E1000,4,0),"")</f>
        <v/>
      </c>
      <c r="N47" s="4">
        <f>IF(M47&lt;&gt;"",VLOOKUP($J47,'YARN CODES'!$A$2:$E1000,4,0),"")</f>
        <v/>
      </c>
    </row>
    <row r="48" ht="16.2" customHeight="1" s="87">
      <c r="C48" s="59">
        <f>IF(J48&lt;&gt;"","CWA","")</f>
        <v/>
      </c>
      <c r="K48" s="4">
        <f>IF(J48&lt;&gt;"",VLOOKUP($J48,'YARN CODES'!$A$2:$E1000,2,0),"")</f>
        <v/>
      </c>
      <c r="L48" s="4">
        <f>IF(K48&lt;&gt;"",VLOOKUP($J48,'YARN CODES'!$A$2:$E1000,3,0),"")</f>
        <v/>
      </c>
      <c r="M48" s="4">
        <f>IF(L48&lt;&gt;"",VLOOKUP($J48,'YARN CODES'!$A$2:$E1000,4,0),"")</f>
        <v/>
      </c>
      <c r="N48" s="4">
        <f>IF(M48&lt;&gt;"",VLOOKUP($J48,'YARN CODES'!$A$2:$E1000,4,0),"")</f>
        <v/>
      </c>
    </row>
    <row r="49" ht="16.2" customHeight="1" s="87">
      <c r="C49" s="59">
        <f>IF(J49&lt;&gt;"","CWA","")</f>
        <v/>
      </c>
      <c r="K49" s="4">
        <f>IF(J49&lt;&gt;"",VLOOKUP($J49,'YARN CODES'!$A$2:$E1000,2,0),"")</f>
        <v/>
      </c>
      <c r="L49" s="4">
        <f>IF(K49&lt;&gt;"",VLOOKUP($J49,'YARN CODES'!$A$2:$E1000,3,0),"")</f>
        <v/>
      </c>
      <c r="M49" s="4">
        <f>IF(L49&lt;&gt;"",VLOOKUP($J49,'YARN CODES'!$A$2:$E1000,4,0),"")</f>
        <v/>
      </c>
      <c r="N49" s="4">
        <f>IF(M49&lt;&gt;"",VLOOKUP($J49,'YARN CODES'!$A$2:$E1000,4,0),"")</f>
        <v/>
      </c>
    </row>
    <row r="50" ht="16.2" customHeight="1" s="87">
      <c r="C50" s="59">
        <f>IF(J50&lt;&gt;"","CWA","")</f>
        <v/>
      </c>
      <c r="K50" s="4">
        <f>IF(J50&lt;&gt;"",VLOOKUP($J50,'YARN CODES'!$A$2:$E1000,2,0),"")</f>
        <v/>
      </c>
      <c r="L50" s="4">
        <f>IF(K50&lt;&gt;"",VLOOKUP($J50,'YARN CODES'!$A$2:$E1000,3,0),"")</f>
        <v/>
      </c>
      <c r="M50" s="4">
        <f>IF(L50&lt;&gt;"",VLOOKUP($J50,'YARN CODES'!$A$2:$E1000,4,0),"")</f>
        <v/>
      </c>
      <c r="N50" s="4">
        <f>IF(M50&lt;&gt;"",VLOOKUP($J50,'YARN CODES'!$A$2:$E1000,4,0),"")</f>
        <v/>
      </c>
    </row>
    <row r="51" ht="16.2" customHeight="1" s="87">
      <c r="C51" s="59">
        <f>IF(J51&lt;&gt;"","CWA","")</f>
        <v/>
      </c>
      <c r="K51" s="4">
        <f>IF(J51&lt;&gt;"",VLOOKUP($J51,'YARN CODES'!$A$2:$E1000,2,0),"")</f>
        <v/>
      </c>
      <c r="L51" s="4">
        <f>IF(K51&lt;&gt;"",VLOOKUP($J51,'YARN CODES'!$A$2:$E1000,3,0),"")</f>
        <v/>
      </c>
      <c r="M51" s="4">
        <f>IF(L51&lt;&gt;"",VLOOKUP($J51,'YARN CODES'!$A$2:$E1000,4,0),"")</f>
        <v/>
      </c>
      <c r="N51" s="4">
        <f>IF(M51&lt;&gt;"",VLOOKUP($J51,'YARN CODES'!$A$2:$E1000,4,0),"")</f>
        <v/>
      </c>
    </row>
    <row r="52" ht="16.2" customHeight="1" s="87">
      <c r="C52" s="59">
        <f>IF(J52&lt;&gt;"","CWA","")</f>
        <v/>
      </c>
      <c r="K52" s="4">
        <f>IF(J52&lt;&gt;"",VLOOKUP($J52,'YARN CODES'!$A$2:$E1000,2,0),"")</f>
        <v/>
      </c>
      <c r="L52" s="4">
        <f>IF(K52&lt;&gt;"",VLOOKUP($J52,'YARN CODES'!$A$2:$E1000,3,0),"")</f>
        <v/>
      </c>
      <c r="M52" s="4">
        <f>IF(L52&lt;&gt;"",VLOOKUP($J52,'YARN CODES'!$A$2:$E1000,4,0),"")</f>
        <v/>
      </c>
      <c r="N52" s="4">
        <f>IF(M52&lt;&gt;"",VLOOKUP($J52,'YARN CODES'!$A$2:$E1000,4,0),"")</f>
        <v/>
      </c>
    </row>
    <row r="53" ht="16.2" customHeight="1" s="87">
      <c r="C53" s="59">
        <f>IF(J53&lt;&gt;"","CWA","")</f>
        <v/>
      </c>
      <c r="K53" s="4">
        <f>IF(J53&lt;&gt;"",VLOOKUP($J53,'YARN CODES'!$A$2:$E1000,2,0),"")</f>
        <v/>
      </c>
      <c r="L53" s="4">
        <f>IF(K53&lt;&gt;"",VLOOKUP($J53,'YARN CODES'!$A$2:$E1000,3,0),"")</f>
        <v/>
      </c>
      <c r="M53" s="4">
        <f>IF(L53&lt;&gt;"",VLOOKUP($J53,'YARN CODES'!$A$2:$E1000,4,0),"")</f>
        <v/>
      </c>
      <c r="N53" s="4">
        <f>IF(M53&lt;&gt;"",VLOOKUP($J53,'YARN CODES'!$A$2:$E1000,4,0),"")</f>
        <v/>
      </c>
    </row>
    <row r="54" ht="16.2" customHeight="1" s="87">
      <c r="C54" s="59">
        <f>IF(J54&lt;&gt;"","CWA","")</f>
        <v/>
      </c>
      <c r="K54" s="4">
        <f>IF(J54&lt;&gt;"",VLOOKUP($J54,'YARN CODES'!$A$2:$E1000,2,0),"")</f>
        <v/>
      </c>
      <c r="L54" s="4">
        <f>IF(K54&lt;&gt;"",VLOOKUP($J54,'YARN CODES'!$A$2:$E1000,3,0),"")</f>
        <v/>
      </c>
      <c r="M54" s="4">
        <f>IF(L54&lt;&gt;"",VLOOKUP($J54,'YARN CODES'!$A$2:$E1000,4,0),"")</f>
        <v/>
      </c>
      <c r="N54" s="4">
        <f>IF(M54&lt;&gt;"",VLOOKUP($J54,'YARN CODES'!$A$2:$E1000,4,0),"")</f>
        <v/>
      </c>
    </row>
    <row r="55" ht="16.2" customHeight="1" s="87">
      <c r="C55" s="59">
        <f>IF(J55&lt;&gt;"","CWA","")</f>
        <v/>
      </c>
      <c r="K55" s="4">
        <f>IF(J55&lt;&gt;"",VLOOKUP($J55,'YARN CODES'!$A$2:$E1000,2,0),"")</f>
        <v/>
      </c>
      <c r="L55" s="4">
        <f>IF(K55&lt;&gt;"",VLOOKUP($J55,'YARN CODES'!$A$2:$E1000,3,0),"")</f>
        <v/>
      </c>
      <c r="M55" s="4">
        <f>IF(L55&lt;&gt;"",VLOOKUP($J55,'YARN CODES'!$A$2:$E1000,4,0),"")</f>
        <v/>
      </c>
      <c r="N55" s="4">
        <f>IF(M55&lt;&gt;"",VLOOKUP($J55,'YARN CODES'!$A$2:$E1000,4,0),"")</f>
        <v/>
      </c>
    </row>
    <row r="56" ht="16.2" customHeight="1" s="87">
      <c r="C56" s="59">
        <f>IF(J56&lt;&gt;"","CWA","")</f>
        <v/>
      </c>
      <c r="K56" s="4">
        <f>IF(J56&lt;&gt;"",VLOOKUP($J56,'YARN CODES'!$A$2:$E1000,2,0),"")</f>
        <v/>
      </c>
      <c r="L56" s="4">
        <f>IF(K56&lt;&gt;"",VLOOKUP($J56,'YARN CODES'!$A$2:$E1000,3,0),"")</f>
        <v/>
      </c>
      <c r="M56" s="4">
        <f>IF(L56&lt;&gt;"",VLOOKUP($J56,'YARN CODES'!$A$2:$E1000,4,0),"")</f>
        <v/>
      </c>
      <c r="N56" s="4">
        <f>IF(M56&lt;&gt;"",VLOOKUP($J56,'YARN CODES'!$A$2:$E1000,4,0),"")</f>
        <v/>
      </c>
    </row>
    <row r="57" ht="16.2" customHeight="1" s="87">
      <c r="C57" s="59">
        <f>IF(J57&lt;&gt;"","CWA","")</f>
        <v/>
      </c>
      <c r="K57" s="4">
        <f>IF(J57&lt;&gt;"",VLOOKUP($J57,'YARN CODES'!$A$2:$E1000,2,0),"")</f>
        <v/>
      </c>
      <c r="L57" s="4">
        <f>IF(K57&lt;&gt;"",VLOOKUP($J57,'YARN CODES'!$A$2:$E1000,3,0),"")</f>
        <v/>
      </c>
      <c r="M57" s="4">
        <f>IF(L57&lt;&gt;"",VLOOKUP($J57,'YARN CODES'!$A$2:$E1000,4,0),"")</f>
        <v/>
      </c>
      <c r="N57" s="4">
        <f>IF(M57&lt;&gt;"",VLOOKUP($J57,'YARN CODES'!$A$2:$E1000,4,0),"")</f>
        <v/>
      </c>
    </row>
    <row r="58" ht="16.2" customHeight="1" s="87">
      <c r="C58" s="59">
        <f>IF(J58&lt;&gt;"","CWA","")</f>
        <v/>
      </c>
      <c r="K58" s="4">
        <f>IF(J58&lt;&gt;"",VLOOKUP($J58,'YARN CODES'!$A$2:$E1000,2,0),"")</f>
        <v/>
      </c>
      <c r="L58" s="4">
        <f>IF(K58&lt;&gt;"",VLOOKUP($J58,'YARN CODES'!$A$2:$E1000,3,0),"")</f>
        <v/>
      </c>
      <c r="M58" s="4">
        <f>IF(L58&lt;&gt;"",VLOOKUP($J58,'YARN CODES'!$A$2:$E1000,4,0),"")</f>
        <v/>
      </c>
      <c r="N58" s="4">
        <f>IF(M58&lt;&gt;"",VLOOKUP($J58,'YARN CODES'!$A$2:$E1000,4,0),"")</f>
        <v/>
      </c>
    </row>
    <row r="59" ht="16.2" customHeight="1" s="87">
      <c r="C59" s="59">
        <f>IF(J59&lt;&gt;"","CWA","")</f>
        <v/>
      </c>
      <c r="K59" s="4">
        <f>IF(J59&lt;&gt;"",VLOOKUP($J59,'YARN CODES'!$A$2:$E1000,2,0),"")</f>
        <v/>
      </c>
      <c r="L59" s="4">
        <f>IF(K59&lt;&gt;"",VLOOKUP($J59,'YARN CODES'!$A$2:$E1000,3,0),"")</f>
        <v/>
      </c>
      <c r="M59" s="4">
        <f>IF(L59&lt;&gt;"",VLOOKUP($J59,'YARN CODES'!$A$2:$E1000,4,0),"")</f>
        <v/>
      </c>
      <c r="N59" s="4">
        <f>IF(M59&lt;&gt;"",VLOOKUP($J59,'YARN CODES'!$A$2:$E1000,4,0),"")</f>
        <v/>
      </c>
    </row>
    <row r="60" ht="16.2" customHeight="1" s="87">
      <c r="C60" s="59">
        <f>IF(J60&lt;&gt;"","CWA","")</f>
        <v/>
      </c>
      <c r="K60" s="4">
        <f>IF(J60&lt;&gt;"",VLOOKUP($J60,'YARN CODES'!$A$2:$E1000,2,0),"")</f>
        <v/>
      </c>
      <c r="L60" s="4">
        <f>IF(K60&lt;&gt;"",VLOOKUP($J60,'YARN CODES'!$A$2:$E1000,3,0),"")</f>
        <v/>
      </c>
      <c r="M60" s="4">
        <f>IF(L60&lt;&gt;"",VLOOKUP($J60,'YARN CODES'!$A$2:$E1000,4,0),"")</f>
        <v/>
      </c>
      <c r="N60" s="4">
        <f>IF(M60&lt;&gt;"",VLOOKUP($J60,'YARN CODES'!$A$2:$E1000,4,0),"")</f>
        <v/>
      </c>
    </row>
    <row r="61" ht="16.2" customHeight="1" s="87">
      <c r="C61" s="59">
        <f>IF(J61&lt;&gt;"","CWA","")</f>
        <v/>
      </c>
      <c r="K61" s="4">
        <f>IF(J61&lt;&gt;"",VLOOKUP($J61,'YARN CODES'!$A$2:$E1000,2,0),"")</f>
        <v/>
      </c>
      <c r="L61" s="4">
        <f>IF(K61&lt;&gt;"",VLOOKUP($J61,'YARN CODES'!$A$2:$E1000,3,0),"")</f>
        <v/>
      </c>
      <c r="M61" s="4">
        <f>IF(L61&lt;&gt;"",VLOOKUP($J61,'YARN CODES'!$A$2:$E1000,4,0),"")</f>
        <v/>
      </c>
      <c r="N61" s="4">
        <f>IF(M61&lt;&gt;"",VLOOKUP($J61,'YARN CODES'!$A$2:$E1000,4,0),"")</f>
        <v/>
      </c>
    </row>
    <row r="62" ht="16.2" customHeight="1" s="87">
      <c r="C62" s="59">
        <f>IF(J62&lt;&gt;"","CWA","")</f>
        <v/>
      </c>
      <c r="K62" s="4">
        <f>IF(J62&lt;&gt;"",VLOOKUP($J62,'YARN CODES'!$A$2:$E1000,2,0),"")</f>
        <v/>
      </c>
      <c r="L62" s="4">
        <f>IF(K62&lt;&gt;"",VLOOKUP($J62,'YARN CODES'!$A$2:$E1000,3,0),"")</f>
        <v/>
      </c>
      <c r="M62" s="4">
        <f>IF(L62&lt;&gt;"",VLOOKUP($J62,'YARN CODES'!$A$2:$E1000,4,0),"")</f>
        <v/>
      </c>
      <c r="N62" s="4">
        <f>IF(M62&lt;&gt;"",VLOOKUP($J62,'YARN CODES'!$A$2:$E1000,4,0),"")</f>
        <v/>
      </c>
    </row>
    <row r="63" ht="16.2" customHeight="1" s="87">
      <c r="C63" s="59">
        <f>IF(J63&lt;&gt;"","CWA","")</f>
        <v/>
      </c>
      <c r="K63" s="4">
        <f>IF(J63&lt;&gt;"",VLOOKUP($J63,'YARN CODES'!$A$2:$E1000,2,0),"")</f>
        <v/>
      </c>
      <c r="L63" s="4">
        <f>IF(K63&lt;&gt;"",VLOOKUP($J63,'YARN CODES'!$A$2:$E1000,3,0),"")</f>
        <v/>
      </c>
      <c r="M63" s="4">
        <f>IF(L63&lt;&gt;"",VLOOKUP($J63,'YARN CODES'!$A$2:$E1000,4,0),"")</f>
        <v/>
      </c>
      <c r="N63" s="4">
        <f>IF(M63&lt;&gt;"",VLOOKUP($J63,'YARN CODES'!$A$2:$E1000,4,0),"")</f>
        <v/>
      </c>
    </row>
    <row r="64" ht="16.2" customHeight="1" s="87">
      <c r="C64" s="59">
        <f>IF(J64&lt;&gt;"","CWA","")</f>
        <v/>
      </c>
      <c r="K64" s="4">
        <f>IF(J64&lt;&gt;"",VLOOKUP($J64,'YARN CODES'!$A$2:$E1000,2,0),"")</f>
        <v/>
      </c>
      <c r="L64" s="4">
        <f>IF(K64&lt;&gt;"",VLOOKUP($J64,'YARN CODES'!$A$2:$E1000,3,0),"")</f>
        <v/>
      </c>
      <c r="M64" s="4">
        <f>IF(L64&lt;&gt;"",VLOOKUP($J64,'YARN CODES'!$A$2:$E1000,4,0),"")</f>
        <v/>
      </c>
      <c r="N64" s="4">
        <f>IF(M64&lt;&gt;"",VLOOKUP($J64,'YARN CODES'!$A$2:$E1000,4,0),"")</f>
        <v/>
      </c>
    </row>
    <row r="65" ht="16.2" customHeight="1" s="87">
      <c r="C65" s="59">
        <f>IF(J65&lt;&gt;"","CWA","")</f>
        <v/>
      </c>
      <c r="K65" s="4">
        <f>IF(J65&lt;&gt;"",VLOOKUP($J65,'YARN CODES'!$A$2:$E1000,2,0),"")</f>
        <v/>
      </c>
      <c r="L65" s="4">
        <f>IF(K65&lt;&gt;"",VLOOKUP($J65,'YARN CODES'!$A$2:$E1000,3,0),"")</f>
        <v/>
      </c>
      <c r="M65" s="4">
        <f>IF(L65&lt;&gt;"",VLOOKUP($J65,'YARN CODES'!$A$2:$E1000,4,0),"")</f>
        <v/>
      </c>
      <c r="N65" s="4">
        <f>IF(M65&lt;&gt;"",VLOOKUP($J65,'YARN CODES'!$A$2:$E1000,4,0),"")</f>
        <v/>
      </c>
    </row>
    <row r="66" ht="16.2" customHeight="1" s="87">
      <c r="C66" s="59">
        <f>IF(J66&lt;&gt;"","CWA","")</f>
        <v/>
      </c>
      <c r="K66" s="4">
        <f>IF(J66&lt;&gt;"",VLOOKUP($J66,'YARN CODES'!$A$2:$E1000,2,0),"")</f>
        <v/>
      </c>
      <c r="L66" s="4">
        <f>IF(K66&lt;&gt;"",VLOOKUP($J66,'YARN CODES'!$A$2:$E1000,3,0),"")</f>
        <v/>
      </c>
      <c r="M66" s="4">
        <f>IF(L66&lt;&gt;"",VLOOKUP($J66,'YARN CODES'!$A$2:$E1000,4,0),"")</f>
        <v/>
      </c>
      <c r="N66" s="4">
        <f>IF(M66&lt;&gt;"",VLOOKUP($J66,'YARN CODES'!$A$2:$E1000,4,0),"")</f>
        <v/>
      </c>
    </row>
    <row r="67" ht="16.2" customHeight="1" s="87">
      <c r="C67" s="59">
        <f>IF(J67&lt;&gt;"","CWA","")</f>
        <v/>
      </c>
      <c r="K67" s="4">
        <f>IF(J67&lt;&gt;"",VLOOKUP($J67,'YARN CODES'!$A$2:$E1000,2,0),"")</f>
        <v/>
      </c>
      <c r="L67" s="4">
        <f>IF(K67&lt;&gt;"",VLOOKUP($J67,'YARN CODES'!$A$2:$E1000,3,0),"")</f>
        <v/>
      </c>
      <c r="M67" s="4">
        <f>IF(L67&lt;&gt;"",VLOOKUP($J67,'YARN CODES'!$A$2:$E1000,4,0),"")</f>
        <v/>
      </c>
      <c r="N67" s="4">
        <f>IF(M67&lt;&gt;"",VLOOKUP($J67,'YARN CODES'!$A$2:$E1000,4,0),"")</f>
        <v/>
      </c>
    </row>
    <row r="68" ht="16.2" customHeight="1" s="87">
      <c r="C68" s="59">
        <f>IF(J68&lt;&gt;"","CWA","")</f>
        <v/>
      </c>
      <c r="K68" s="4">
        <f>IF(J68&lt;&gt;"",VLOOKUP($J68,'YARN CODES'!$A$2:$E1000,2,0),"")</f>
        <v/>
      </c>
      <c r="L68" s="4">
        <f>IF(K68&lt;&gt;"",VLOOKUP($J68,'YARN CODES'!$A$2:$E1000,3,0),"")</f>
        <v/>
      </c>
      <c r="M68" s="4">
        <f>IF(L68&lt;&gt;"",VLOOKUP($J68,'YARN CODES'!$A$2:$E1000,4,0),"")</f>
        <v/>
      </c>
      <c r="N68" s="4">
        <f>IF(M68&lt;&gt;"",VLOOKUP($J68,'YARN CODES'!$A$2:$E1000,4,0),"")</f>
        <v/>
      </c>
    </row>
    <row r="69" ht="16.2" customHeight="1" s="87">
      <c r="C69" s="59">
        <f>IF(J69&lt;&gt;"","CWA","")</f>
        <v/>
      </c>
      <c r="K69" s="4">
        <f>IF(J69&lt;&gt;"",VLOOKUP($J69,'YARN CODES'!$A$2:$E1000,2,0),"")</f>
        <v/>
      </c>
      <c r="L69" s="4">
        <f>IF(K69&lt;&gt;"",VLOOKUP($J69,'YARN CODES'!$A$2:$E1000,3,0),"")</f>
        <v/>
      </c>
      <c r="M69" s="4">
        <f>IF(L69&lt;&gt;"",VLOOKUP($J69,'YARN CODES'!$A$2:$E1000,4,0),"")</f>
        <v/>
      </c>
      <c r="N69" s="4">
        <f>IF(M69&lt;&gt;"",VLOOKUP($J69,'YARN CODES'!$A$2:$E1000,4,0),"")</f>
        <v/>
      </c>
    </row>
    <row r="70" ht="16.2" customHeight="1" s="87">
      <c r="C70" s="59">
        <f>IF(J70&lt;&gt;"","CWA","")</f>
        <v/>
      </c>
      <c r="K70" s="4">
        <f>IF(J70&lt;&gt;"",VLOOKUP($J70,'YARN CODES'!$A$2:$E1000,2,0),"")</f>
        <v/>
      </c>
      <c r="L70" s="4">
        <f>IF(K70&lt;&gt;"",VLOOKUP($J70,'YARN CODES'!$A$2:$E1000,3,0),"")</f>
        <v/>
      </c>
      <c r="M70" s="4">
        <f>IF(L70&lt;&gt;"",VLOOKUP($J70,'YARN CODES'!$A$2:$E1000,4,0),"")</f>
        <v/>
      </c>
      <c r="N70" s="4">
        <f>IF(M70&lt;&gt;"",VLOOKUP($J70,'YARN CODES'!$A$2:$E1000,4,0),"")</f>
        <v/>
      </c>
    </row>
    <row r="71" ht="16.2" customHeight="1" s="87">
      <c r="C71" s="59">
        <f>IF(J71&lt;&gt;"","CWA","")</f>
        <v/>
      </c>
      <c r="K71" s="4">
        <f>IF(J71&lt;&gt;"",VLOOKUP($J71,'YARN CODES'!$A$2:$E1000,2,0),"")</f>
        <v/>
      </c>
      <c r="L71" s="4">
        <f>IF(K71&lt;&gt;"",VLOOKUP($J71,'YARN CODES'!$A$2:$E1000,3,0),"")</f>
        <v/>
      </c>
      <c r="M71" s="4">
        <f>IF(L71&lt;&gt;"",VLOOKUP($J71,'YARN CODES'!$A$2:$E1000,4,0),"")</f>
        <v/>
      </c>
      <c r="N71" s="4">
        <f>IF(M71&lt;&gt;"",VLOOKUP($J71,'YARN CODES'!$A$2:$E1000,4,0),"")</f>
        <v/>
      </c>
    </row>
    <row r="72" ht="16.2" customHeight="1" s="87">
      <c r="C72" s="59">
        <f>IF(J72&lt;&gt;"","CWA","")</f>
        <v/>
      </c>
      <c r="K72" s="4">
        <f>IF(J72&lt;&gt;"",VLOOKUP($J72,'YARN CODES'!$A$2:$E1000,2,0),"")</f>
        <v/>
      </c>
      <c r="L72" s="4">
        <f>IF(K72&lt;&gt;"",VLOOKUP($J72,'YARN CODES'!$A$2:$E1000,3,0),"")</f>
        <v/>
      </c>
      <c r="M72" s="4">
        <f>IF(L72&lt;&gt;"",VLOOKUP($J72,'YARN CODES'!$A$2:$E1000,4,0),"")</f>
        <v/>
      </c>
      <c r="N72" s="4">
        <f>IF(M72&lt;&gt;"",VLOOKUP($J72,'YARN CODES'!$A$2:$E1000,4,0),"")</f>
        <v/>
      </c>
    </row>
    <row r="73" ht="16.2" customHeight="1" s="87">
      <c r="C73" s="59">
        <f>IF(J73&lt;&gt;"","CWA","")</f>
        <v/>
      </c>
      <c r="K73" s="4">
        <f>IF(J73&lt;&gt;"",VLOOKUP($J73,'YARN CODES'!$A$2:$E1000,2,0),"")</f>
        <v/>
      </c>
      <c r="L73" s="4">
        <f>IF(K73&lt;&gt;"",VLOOKUP($J73,'YARN CODES'!$A$2:$E1000,3,0),"")</f>
        <v/>
      </c>
      <c r="M73" s="4">
        <f>IF(L73&lt;&gt;"",VLOOKUP($J73,'YARN CODES'!$A$2:$E1000,4,0),"")</f>
        <v/>
      </c>
      <c r="N73" s="4">
        <f>IF(M73&lt;&gt;"",VLOOKUP($J73,'YARN CODES'!$A$2:$E1000,4,0),"")</f>
        <v/>
      </c>
    </row>
    <row r="74" ht="16.2" customHeight="1" s="87">
      <c r="C74" s="59">
        <f>IF(J74&lt;&gt;"","CWA","")</f>
        <v/>
      </c>
      <c r="K74" s="4">
        <f>IF(J74&lt;&gt;"",VLOOKUP($J74,'YARN CODES'!$A$2:$E1000,2,0),"")</f>
        <v/>
      </c>
      <c r="L74" s="4">
        <f>IF(K74&lt;&gt;"",VLOOKUP($J74,'YARN CODES'!$A$2:$E1000,3,0),"")</f>
        <v/>
      </c>
      <c r="M74" s="4">
        <f>IF(L74&lt;&gt;"",VLOOKUP($J74,'YARN CODES'!$A$2:$E1000,4,0),"")</f>
        <v/>
      </c>
      <c r="N74" s="4">
        <f>IF(M74&lt;&gt;"",VLOOKUP($J74,'YARN CODES'!$A$2:$E1000,4,0),"")</f>
        <v/>
      </c>
    </row>
    <row r="75" ht="16.2" customHeight="1" s="87">
      <c r="C75" s="59">
        <f>IF(J75&lt;&gt;"","CWA","")</f>
        <v/>
      </c>
      <c r="K75" s="4">
        <f>IF(J75&lt;&gt;"",VLOOKUP($J75,'YARN CODES'!$A$2:$E1000,2,0),"")</f>
        <v/>
      </c>
      <c r="L75" s="4">
        <f>IF(K75&lt;&gt;"",VLOOKUP($J75,'YARN CODES'!$A$2:$E1000,3,0),"")</f>
        <v/>
      </c>
      <c r="M75" s="4">
        <f>IF(L75&lt;&gt;"",VLOOKUP($J75,'YARN CODES'!$A$2:$E1000,4,0),"")</f>
        <v/>
      </c>
      <c r="N75" s="4">
        <f>IF(M75&lt;&gt;"",VLOOKUP($J75,'YARN CODES'!$A$2:$E1000,4,0),"")</f>
        <v/>
      </c>
    </row>
    <row r="76" ht="16.2" customHeight="1" s="87">
      <c r="C76" s="59">
        <f>IF(J76&lt;&gt;"","CWA","")</f>
        <v/>
      </c>
      <c r="K76" s="4">
        <f>IF(J76&lt;&gt;"",VLOOKUP($J76,'YARN CODES'!$A$2:$E1000,2,0),"")</f>
        <v/>
      </c>
      <c r="L76" s="4">
        <f>IF(K76&lt;&gt;"",VLOOKUP($J76,'YARN CODES'!$A$2:$E1000,3,0),"")</f>
        <v/>
      </c>
      <c r="M76" s="4">
        <f>IF(L76&lt;&gt;"",VLOOKUP($J76,'YARN CODES'!$A$2:$E1000,4,0),"")</f>
        <v/>
      </c>
      <c r="N76" s="4">
        <f>IF(M76&lt;&gt;"",VLOOKUP($J76,'YARN CODES'!$A$2:$E1000,4,0),"")</f>
        <v/>
      </c>
    </row>
    <row r="77" ht="16.2" customHeight="1" s="87">
      <c r="C77" s="59">
        <f>IF(J77&lt;&gt;"","CWA","")</f>
        <v/>
      </c>
      <c r="K77" s="4">
        <f>IF(J77&lt;&gt;"",VLOOKUP($J77,'YARN CODES'!$A$2:$E1000,2,0),"")</f>
        <v/>
      </c>
      <c r="L77" s="4">
        <f>IF(K77&lt;&gt;"",VLOOKUP($J77,'YARN CODES'!$A$2:$E1000,3,0),"")</f>
        <v/>
      </c>
      <c r="M77" s="4">
        <f>IF(L77&lt;&gt;"",VLOOKUP($J77,'YARN CODES'!$A$2:$E1000,4,0),"")</f>
        <v/>
      </c>
      <c r="N77" s="4">
        <f>IF(M77&lt;&gt;"",VLOOKUP($J77,'YARN CODES'!$A$2:$E1000,4,0),"")</f>
        <v/>
      </c>
    </row>
    <row r="78" ht="16.2" customHeight="1" s="87">
      <c r="C78" s="59">
        <f>IF(J78&lt;&gt;"","CWA","")</f>
        <v/>
      </c>
      <c r="K78" s="4">
        <f>IF(J78&lt;&gt;"",VLOOKUP($J78,'YARN CODES'!$A$2:$E1000,2,0),"")</f>
        <v/>
      </c>
      <c r="L78" s="4">
        <f>IF(K78&lt;&gt;"",VLOOKUP($J78,'YARN CODES'!$A$2:$E1000,3,0),"")</f>
        <v/>
      </c>
      <c r="M78" s="4">
        <f>IF(L78&lt;&gt;"",VLOOKUP($J78,'YARN CODES'!$A$2:$E1000,4,0),"")</f>
        <v/>
      </c>
      <c r="N78" s="4">
        <f>IF(M78&lt;&gt;"",VLOOKUP($J78,'YARN CODES'!$A$2:$E1000,4,0),"")</f>
        <v/>
      </c>
    </row>
    <row r="79" ht="16.2" customHeight="1" s="87">
      <c r="C79" s="59">
        <f>IF(J79&lt;&gt;"","CWA","")</f>
        <v/>
      </c>
      <c r="K79" s="4">
        <f>IF(J79&lt;&gt;"",VLOOKUP($J79,'YARN CODES'!$A$2:$E1000,2,0),"")</f>
        <v/>
      </c>
      <c r="L79" s="4">
        <f>IF(K79&lt;&gt;"",VLOOKUP($J79,'YARN CODES'!$A$2:$E1000,3,0),"")</f>
        <v/>
      </c>
      <c r="M79" s="4">
        <f>IF(L79&lt;&gt;"",VLOOKUP($J79,'YARN CODES'!$A$2:$E1000,4,0),"")</f>
        <v/>
      </c>
      <c r="N79" s="4">
        <f>IF(M79&lt;&gt;"",VLOOKUP($J79,'YARN CODES'!$A$2:$E1000,4,0),"")</f>
        <v/>
      </c>
    </row>
    <row r="80" ht="16.2" customHeight="1" s="87">
      <c r="C80" s="59">
        <f>IF(J80&lt;&gt;"","CWA","")</f>
        <v/>
      </c>
      <c r="K80" s="4">
        <f>IF(J80&lt;&gt;"",VLOOKUP($J80,'YARN CODES'!$A$2:$E1000,2,0),"")</f>
        <v/>
      </c>
      <c r="L80" s="4">
        <f>IF(K80&lt;&gt;"",VLOOKUP($J80,'YARN CODES'!$A$2:$E1000,3,0),"")</f>
        <v/>
      </c>
      <c r="M80" s="4">
        <f>IF(L80&lt;&gt;"",VLOOKUP($J80,'YARN CODES'!$A$2:$E1000,4,0),"")</f>
        <v/>
      </c>
      <c r="N80" s="4">
        <f>IF(M80&lt;&gt;"",VLOOKUP($J80,'YARN CODES'!$A$2:$E1000,4,0),"")</f>
        <v/>
      </c>
    </row>
    <row r="81" ht="16.2" customHeight="1" s="87">
      <c r="C81" s="59">
        <f>IF(J81&lt;&gt;"","CWA","")</f>
        <v/>
      </c>
      <c r="K81" s="4">
        <f>IF(J81&lt;&gt;"",VLOOKUP($J81,'YARN CODES'!$A$2:$E1000,2,0),"")</f>
        <v/>
      </c>
      <c r="L81" s="4">
        <f>IF(K81&lt;&gt;"",VLOOKUP($J81,'YARN CODES'!$A$2:$E1000,3,0),"")</f>
        <v/>
      </c>
      <c r="M81" s="4">
        <f>IF(L81&lt;&gt;"",VLOOKUP($J81,'YARN CODES'!$A$2:$E1000,4,0),"")</f>
        <v/>
      </c>
      <c r="N81" s="4">
        <f>IF(M81&lt;&gt;"",VLOOKUP($J81,'YARN CODES'!$A$2:$E1000,4,0),"")</f>
        <v/>
      </c>
    </row>
    <row r="82" ht="16.2" customHeight="1" s="87">
      <c r="C82" s="59">
        <f>IF(J82&lt;&gt;"","CWA","")</f>
        <v/>
      </c>
      <c r="K82" s="4">
        <f>IF(J82&lt;&gt;"",VLOOKUP($J82,'YARN CODES'!$A$2:$E1000,2,0),"")</f>
        <v/>
      </c>
      <c r="L82" s="4">
        <f>IF(K82&lt;&gt;"",VLOOKUP($J82,'YARN CODES'!$A$2:$E1000,3,0),"")</f>
        <v/>
      </c>
      <c r="M82" s="4">
        <f>IF(L82&lt;&gt;"",VLOOKUP($J82,'YARN CODES'!$A$2:$E1000,4,0),"")</f>
        <v/>
      </c>
      <c r="N82" s="4">
        <f>IF(M82&lt;&gt;"",VLOOKUP($J82,'YARN CODES'!$A$2:$E1000,4,0),"")</f>
        <v/>
      </c>
    </row>
    <row r="83" ht="16.2" customHeight="1" s="87">
      <c r="C83" s="59">
        <f>IF(J83&lt;&gt;"","CWA","")</f>
        <v/>
      </c>
      <c r="K83" s="4">
        <f>IF(J83&lt;&gt;"",VLOOKUP($J83,'YARN CODES'!$A$2:$E1000,2,0),"")</f>
        <v/>
      </c>
      <c r="L83" s="4">
        <f>IF(K83&lt;&gt;"",VLOOKUP($J83,'YARN CODES'!$A$2:$E1000,3,0),"")</f>
        <v/>
      </c>
      <c r="M83" s="4">
        <f>IF(L83&lt;&gt;"",VLOOKUP($J83,'YARN CODES'!$A$2:$E1000,4,0),"")</f>
        <v/>
      </c>
      <c r="N83" s="4">
        <f>IF(M83&lt;&gt;"",VLOOKUP($J83,'YARN CODES'!$A$2:$E1000,4,0),"")</f>
        <v/>
      </c>
    </row>
    <row r="84" ht="16.2" customHeight="1" s="87">
      <c r="C84" s="59">
        <f>IF(J84&lt;&gt;"","CWA","")</f>
        <v/>
      </c>
      <c r="K84" s="4">
        <f>IF(J84&lt;&gt;"",VLOOKUP($J84,'YARN CODES'!$A$2:$E1000,2,0),"")</f>
        <v/>
      </c>
      <c r="L84" s="4">
        <f>IF(K84&lt;&gt;"",VLOOKUP($J84,'YARN CODES'!$A$2:$E1000,3,0),"")</f>
        <v/>
      </c>
      <c r="M84" s="4">
        <f>IF(L84&lt;&gt;"",VLOOKUP($J84,'YARN CODES'!$A$2:$E1000,4,0),"")</f>
        <v/>
      </c>
      <c r="N84" s="4">
        <f>IF(M84&lt;&gt;"",VLOOKUP($J84,'YARN CODES'!$A$2:$E1000,4,0),"")</f>
        <v/>
      </c>
    </row>
    <row r="85" ht="16.2" customHeight="1" s="87">
      <c r="C85" s="59">
        <f>IF(J85&lt;&gt;"","CWA","")</f>
        <v/>
      </c>
      <c r="K85" s="4">
        <f>IF(J85&lt;&gt;"",VLOOKUP($J85,'YARN CODES'!$A$2:$E1000,2,0),"")</f>
        <v/>
      </c>
      <c r="L85" s="4">
        <f>IF(K85&lt;&gt;"",VLOOKUP($J85,'YARN CODES'!$A$2:$E1000,3,0),"")</f>
        <v/>
      </c>
      <c r="M85" s="4">
        <f>IF(L85&lt;&gt;"",VLOOKUP($J85,'YARN CODES'!$A$2:$E1000,4,0),"")</f>
        <v/>
      </c>
      <c r="N85" s="4">
        <f>IF(M85&lt;&gt;"",VLOOKUP($J85,'YARN CODES'!$A$2:$E1000,4,0),"")</f>
        <v/>
      </c>
    </row>
    <row r="86" ht="16.2" customHeight="1" s="87">
      <c r="C86" s="59">
        <f>IF(J86&lt;&gt;"","CWA","")</f>
        <v/>
      </c>
      <c r="K86" s="4">
        <f>IF(J86&lt;&gt;"",VLOOKUP($J86,'YARN CODES'!$A$2:$E1000,2,0),"")</f>
        <v/>
      </c>
      <c r="L86" s="4">
        <f>IF(K86&lt;&gt;"",VLOOKUP($J86,'YARN CODES'!$A$2:$E1000,3,0),"")</f>
        <v/>
      </c>
      <c r="M86" s="4">
        <f>IF(L86&lt;&gt;"",VLOOKUP($J86,'YARN CODES'!$A$2:$E1000,4,0),"")</f>
        <v/>
      </c>
      <c r="N86" s="4">
        <f>IF(M86&lt;&gt;"",VLOOKUP($J86,'YARN CODES'!$A$2:$E1000,4,0),"")</f>
        <v/>
      </c>
    </row>
    <row r="87" ht="16.2" customHeight="1" s="87">
      <c r="C87" s="59">
        <f>IF(J87&lt;&gt;"","CWA","")</f>
        <v/>
      </c>
      <c r="K87" s="4">
        <f>IF(J87&lt;&gt;"",VLOOKUP($J87,'YARN CODES'!$A$2:$E1000,2,0),"")</f>
        <v/>
      </c>
      <c r="L87" s="4">
        <f>IF(K87&lt;&gt;"",VLOOKUP($J87,'YARN CODES'!$A$2:$E1000,3,0),"")</f>
        <v/>
      </c>
      <c r="M87" s="4">
        <f>IF(L87&lt;&gt;"",VLOOKUP($J87,'YARN CODES'!$A$2:$E1000,4,0),"")</f>
        <v/>
      </c>
      <c r="N87" s="4">
        <f>IF(M87&lt;&gt;"",VLOOKUP($J87,'YARN CODES'!$A$2:$E1000,4,0),"")</f>
        <v/>
      </c>
    </row>
    <row r="88" ht="16.2" customHeight="1" s="87">
      <c r="C88" s="59">
        <f>IF(J88&lt;&gt;"","CWA","")</f>
        <v/>
      </c>
      <c r="K88" s="4">
        <f>IF(J88&lt;&gt;"",VLOOKUP($J88,'YARN CODES'!$A$2:$E1000,2,0),"")</f>
        <v/>
      </c>
      <c r="L88" s="4">
        <f>IF(K88&lt;&gt;"",VLOOKUP($J88,'YARN CODES'!$A$2:$E1000,3,0),"")</f>
        <v/>
      </c>
      <c r="M88" s="4">
        <f>IF(L88&lt;&gt;"",VLOOKUP($J88,'YARN CODES'!$A$2:$E1000,4,0),"")</f>
        <v/>
      </c>
      <c r="N88" s="4">
        <f>IF(M88&lt;&gt;"",VLOOKUP($J88,'YARN CODES'!$A$2:$E1000,4,0),"")</f>
        <v/>
      </c>
    </row>
    <row r="89" ht="16.2" customHeight="1" s="87">
      <c r="C89" s="59">
        <f>IF(J89&lt;&gt;"","CWA","")</f>
        <v/>
      </c>
      <c r="K89" s="4">
        <f>IF(J89&lt;&gt;"",VLOOKUP($J89,'YARN CODES'!$A$2:$E1000,2,0),"")</f>
        <v/>
      </c>
      <c r="L89" s="4">
        <f>IF(K89&lt;&gt;"",VLOOKUP($J89,'YARN CODES'!$A$2:$E1000,3,0),"")</f>
        <v/>
      </c>
      <c r="M89" s="4">
        <f>IF(L89&lt;&gt;"",VLOOKUP($J89,'YARN CODES'!$A$2:$E1000,4,0),"")</f>
        <v/>
      </c>
      <c r="N89" s="4">
        <f>IF(M89&lt;&gt;"",VLOOKUP($J89,'YARN CODES'!$A$2:$E1000,4,0),"")</f>
        <v/>
      </c>
    </row>
    <row r="90" ht="16.2" customHeight="1" s="87">
      <c r="C90" s="59">
        <f>IF(J90&lt;&gt;"","CWA","")</f>
        <v/>
      </c>
      <c r="K90" s="4">
        <f>IF(J90&lt;&gt;"",VLOOKUP($J90,'YARN CODES'!$A$2:$E1000,2,0),"")</f>
        <v/>
      </c>
      <c r="L90" s="4">
        <f>IF(K90&lt;&gt;"",VLOOKUP($J90,'YARN CODES'!$A$2:$E1000,3,0),"")</f>
        <v/>
      </c>
      <c r="M90" s="4">
        <f>IF(L90&lt;&gt;"",VLOOKUP($J90,'YARN CODES'!$A$2:$E1000,4,0),"")</f>
        <v/>
      </c>
      <c r="N90" s="4">
        <f>IF(M90&lt;&gt;"",VLOOKUP($J90,'YARN CODES'!$A$2:$E1000,4,0),"")</f>
        <v/>
      </c>
    </row>
    <row r="91" ht="16.2" customHeight="1" s="87">
      <c r="C91" s="59">
        <f>IF(J91&lt;&gt;"","CWA","")</f>
        <v/>
      </c>
      <c r="K91" s="4">
        <f>IF(J91&lt;&gt;"",VLOOKUP($J91,'YARN CODES'!$A$2:$E1000,2,0),"")</f>
        <v/>
      </c>
      <c r="L91" s="4">
        <f>IF(K91&lt;&gt;"",VLOOKUP($J91,'YARN CODES'!$A$2:$E1000,3,0),"")</f>
        <v/>
      </c>
      <c r="M91" s="4">
        <f>IF(L91&lt;&gt;"",VLOOKUP($J91,'YARN CODES'!$A$2:$E1000,4,0),"")</f>
        <v/>
      </c>
      <c r="N91" s="4">
        <f>IF(M91&lt;&gt;"",VLOOKUP($J91,'YARN CODES'!$A$2:$E1000,4,0),"")</f>
        <v/>
      </c>
    </row>
    <row r="92" ht="16.2" customHeight="1" s="87">
      <c r="C92" s="59">
        <f>IF(J92&lt;&gt;"","CWA","")</f>
        <v/>
      </c>
      <c r="K92" s="4">
        <f>IF(J92&lt;&gt;"",VLOOKUP($J92,'YARN CODES'!$A$2:$E1000,2,0),"")</f>
        <v/>
      </c>
      <c r="L92" s="4">
        <f>IF(K92&lt;&gt;"",VLOOKUP($J92,'YARN CODES'!$A$2:$E1000,3,0),"")</f>
        <v/>
      </c>
      <c r="M92" s="4">
        <f>IF(L92&lt;&gt;"",VLOOKUP($J92,'YARN CODES'!$A$2:$E1000,4,0),"")</f>
        <v/>
      </c>
      <c r="N92" s="4">
        <f>IF(M92&lt;&gt;"",VLOOKUP($J92,'YARN CODES'!$A$2:$E1000,4,0),"")</f>
        <v/>
      </c>
    </row>
    <row r="93" ht="16.2" customHeight="1" s="87">
      <c r="C93" s="59">
        <f>IF(J93&lt;&gt;"","CWA","")</f>
        <v/>
      </c>
      <c r="K93" s="4">
        <f>IF(J93&lt;&gt;"",VLOOKUP($J93,'YARN CODES'!$A$2:$E1000,2,0),"")</f>
        <v/>
      </c>
      <c r="L93" s="4">
        <f>IF(K93&lt;&gt;"",VLOOKUP($J93,'YARN CODES'!$A$2:$E1000,3,0),"")</f>
        <v/>
      </c>
      <c r="M93" s="4">
        <f>IF(L93&lt;&gt;"",VLOOKUP($J93,'YARN CODES'!$A$2:$E1000,4,0),"")</f>
        <v/>
      </c>
      <c r="N93" s="4">
        <f>IF(M93&lt;&gt;"",VLOOKUP($J93,'YARN CODES'!$A$2:$E1000,4,0),"")</f>
        <v/>
      </c>
    </row>
    <row r="94" ht="16.2" customHeight="1" s="87">
      <c r="C94" s="59">
        <f>IF(J94&lt;&gt;"","CWA","")</f>
        <v/>
      </c>
      <c r="K94" s="4">
        <f>IF(J94&lt;&gt;"",VLOOKUP($J94,'YARN CODES'!$A$2:$E1000,2,0),"")</f>
        <v/>
      </c>
      <c r="L94" s="4">
        <f>IF(K94&lt;&gt;"",VLOOKUP($J94,'YARN CODES'!$A$2:$E1000,3,0),"")</f>
        <v/>
      </c>
      <c r="M94" s="4">
        <f>IF(L94&lt;&gt;"",VLOOKUP($J94,'YARN CODES'!$A$2:$E1000,4,0),"")</f>
        <v/>
      </c>
      <c r="N94" s="4">
        <f>IF(M94&lt;&gt;"",VLOOKUP($J94,'YARN CODES'!$A$2:$E1000,4,0),"")</f>
        <v/>
      </c>
    </row>
    <row r="95" ht="16.2" customHeight="1" s="87">
      <c r="C95" s="59">
        <f>IF(J95&lt;&gt;"","CWA","")</f>
        <v/>
      </c>
      <c r="K95" s="4">
        <f>IF(J95&lt;&gt;"",VLOOKUP($J95,'YARN CODES'!$A$2:$E1000,2,0),"")</f>
        <v/>
      </c>
      <c r="L95" s="4">
        <f>IF(K95&lt;&gt;"",VLOOKUP($J95,'YARN CODES'!$A$2:$E1000,3,0),"")</f>
        <v/>
      </c>
      <c r="M95" s="4">
        <f>IF(L95&lt;&gt;"",VLOOKUP($J95,'YARN CODES'!$A$2:$E1000,4,0),"")</f>
        <v/>
      </c>
      <c r="N95" s="4">
        <f>IF(M95&lt;&gt;"",VLOOKUP($J95,'YARN CODES'!$A$2:$E1000,4,0),"")</f>
        <v/>
      </c>
    </row>
    <row r="96" ht="16.2" customHeight="1" s="87">
      <c r="C96" s="59">
        <f>IF(J96&lt;&gt;"","CWA","")</f>
        <v/>
      </c>
      <c r="K96" s="4">
        <f>IF(J96&lt;&gt;"",VLOOKUP($J96,'YARN CODES'!$A$2:$E1000,2,0),"")</f>
        <v/>
      </c>
      <c r="L96" s="4">
        <f>IF(K96&lt;&gt;"",VLOOKUP($J96,'YARN CODES'!$A$2:$E1000,3,0),"")</f>
        <v/>
      </c>
      <c r="M96" s="4">
        <f>IF(L96&lt;&gt;"",VLOOKUP($J96,'YARN CODES'!$A$2:$E1000,4,0),"")</f>
        <v/>
      </c>
      <c r="N96" s="4">
        <f>IF(M96&lt;&gt;"",VLOOKUP($J96,'YARN CODES'!$A$2:$E1000,4,0),"")</f>
        <v/>
      </c>
    </row>
    <row r="97" ht="16.2" customHeight="1" s="87">
      <c r="C97" s="59">
        <f>IF(J97&lt;&gt;"","CWA","")</f>
        <v/>
      </c>
      <c r="K97" s="4">
        <f>IF(J97&lt;&gt;"",VLOOKUP($J97,'YARN CODES'!$A$2:$E1000,2,0),"")</f>
        <v/>
      </c>
      <c r="L97" s="4">
        <f>IF(K97&lt;&gt;"",VLOOKUP($J97,'YARN CODES'!$A$2:$E1000,3,0),"")</f>
        <v/>
      </c>
      <c r="M97" s="4">
        <f>IF(L97&lt;&gt;"",VLOOKUP($J97,'YARN CODES'!$A$2:$E1000,4,0),"")</f>
        <v/>
      </c>
      <c r="N97" s="4">
        <f>IF(M97&lt;&gt;"",VLOOKUP($J97,'YARN CODES'!$A$2:$E1000,4,0),"")</f>
        <v/>
      </c>
    </row>
    <row r="98" ht="16.2" customHeight="1" s="87">
      <c r="C98" s="59">
        <f>IF(J98&lt;&gt;"","CWA","")</f>
        <v/>
      </c>
      <c r="K98" s="4">
        <f>IF(J98&lt;&gt;"",VLOOKUP($J98,'YARN CODES'!$A$2:$E1000,2,0),"")</f>
        <v/>
      </c>
      <c r="L98" s="4">
        <f>IF(K98&lt;&gt;"",VLOOKUP($J98,'YARN CODES'!$A$2:$E1000,3,0),"")</f>
        <v/>
      </c>
      <c r="M98" s="4">
        <f>IF(L98&lt;&gt;"",VLOOKUP($J98,'YARN CODES'!$A$2:$E1000,4,0),"")</f>
        <v/>
      </c>
      <c r="N98" s="4">
        <f>IF(M98&lt;&gt;"",VLOOKUP($J98,'YARN CODES'!$A$2:$E1000,4,0),"")</f>
        <v/>
      </c>
    </row>
    <row r="99" ht="16.2" customHeight="1" s="87">
      <c r="C99" s="59">
        <f>IF(J99&lt;&gt;"","CWA","")</f>
        <v/>
      </c>
      <c r="K99" s="4">
        <f>IF(J99&lt;&gt;"",VLOOKUP($J99,'YARN CODES'!$A$2:$E1000,2,0),"")</f>
        <v/>
      </c>
      <c r="L99" s="4">
        <f>IF(K99&lt;&gt;"",VLOOKUP($J99,'YARN CODES'!$A$2:$E1000,3,0),"")</f>
        <v/>
      </c>
      <c r="M99" s="4">
        <f>IF(L99&lt;&gt;"",VLOOKUP($J99,'YARN CODES'!$A$2:$E1000,4,0),"")</f>
        <v/>
      </c>
      <c r="N99" s="4">
        <f>IF(M99&lt;&gt;"",VLOOKUP($J99,'YARN CODES'!$A$2:$E1000,4,0),"")</f>
        <v/>
      </c>
    </row>
    <row r="100" ht="16.2" customHeight="1" s="87">
      <c r="C100" s="59">
        <f>IF(J100&lt;&gt;"","CWA","")</f>
        <v/>
      </c>
      <c r="K100" s="4">
        <f>IF(J100&lt;&gt;"",VLOOKUP($J100,'YARN CODES'!$A$2:$E1000,2,0),"")</f>
        <v/>
      </c>
      <c r="L100" s="4">
        <f>IF(K100&lt;&gt;"",VLOOKUP($J100,'YARN CODES'!$A$2:$E1000,3,0),"")</f>
        <v/>
      </c>
      <c r="M100" s="4">
        <f>IF(L100&lt;&gt;"",VLOOKUP($J100,'YARN CODES'!$A$2:$E1000,4,0),"")</f>
        <v/>
      </c>
      <c r="N100" s="4">
        <f>IF(M100&lt;&gt;"",VLOOKUP($J100,'YARN CODES'!$A$2:$E1000,4,0),"")</f>
        <v/>
      </c>
    </row>
    <row r="101" ht="16.2" customHeight="1" s="87">
      <c r="C101" s="59">
        <f>IF(J101&lt;&gt;"","CWA","")</f>
        <v/>
      </c>
      <c r="K101" s="4">
        <f>IF(J101&lt;&gt;"",VLOOKUP($J101,'YARN CODES'!$A$2:$E1000,2,0),"")</f>
        <v/>
      </c>
      <c r="L101" s="4">
        <f>IF(K101&lt;&gt;"",VLOOKUP($J101,'YARN CODES'!$A$2:$E1000,3,0),"")</f>
        <v/>
      </c>
      <c r="M101" s="4">
        <f>IF(L101&lt;&gt;"",VLOOKUP($J101,'YARN CODES'!$A$2:$E1000,4,0),"")</f>
        <v/>
      </c>
      <c r="N101" s="4">
        <f>IF(M101&lt;&gt;"",VLOOKUP($J101,'YARN CODES'!$A$2:$E1000,4,0),"")</f>
        <v/>
      </c>
    </row>
    <row r="102" ht="16.2" customHeight="1" s="87">
      <c r="C102" s="59">
        <f>IF(J102&lt;&gt;"","CWA","")</f>
        <v/>
      </c>
      <c r="K102" s="4">
        <f>IF(J102&lt;&gt;"",VLOOKUP($J102,'YARN CODES'!$A$2:$E1000,2,0),"")</f>
        <v/>
      </c>
      <c r="L102" s="4">
        <f>IF(K102&lt;&gt;"",VLOOKUP($J102,'YARN CODES'!$A$2:$E1000,3,0),"")</f>
        <v/>
      </c>
      <c r="M102" s="4">
        <f>IF(L102&lt;&gt;"",VLOOKUP($J102,'YARN CODES'!$A$2:$E1000,4,0),"")</f>
        <v/>
      </c>
      <c r="N102" s="4">
        <f>IF(M102&lt;&gt;"",VLOOKUP($J102,'YARN CODES'!$A$2:$E1000,4,0),"")</f>
        <v/>
      </c>
    </row>
    <row r="103" ht="16.2" customHeight="1" s="87">
      <c r="C103" s="59">
        <f>IF(J103&lt;&gt;"","CWA","")</f>
        <v/>
      </c>
      <c r="K103" s="4">
        <f>IF(J103&lt;&gt;"",VLOOKUP($J103,'YARN CODES'!$A$2:$E1000,2,0),"")</f>
        <v/>
      </c>
      <c r="L103" s="4">
        <f>IF(K103&lt;&gt;"",VLOOKUP($J103,'YARN CODES'!$A$2:$E1000,3,0),"")</f>
        <v/>
      </c>
      <c r="M103" s="4">
        <f>IF(L103&lt;&gt;"",VLOOKUP($J103,'YARN CODES'!$A$2:$E1000,4,0),"")</f>
        <v/>
      </c>
      <c r="N103" s="4">
        <f>IF(M103&lt;&gt;"",VLOOKUP($J103,'YARN CODES'!$A$2:$E1000,4,0),"")</f>
        <v/>
      </c>
    </row>
    <row r="104" ht="16.2" customHeight="1" s="87">
      <c r="C104" s="59">
        <f>IF(J104&lt;&gt;"","CWA","")</f>
        <v/>
      </c>
      <c r="K104" s="4">
        <f>IF(J104&lt;&gt;"",VLOOKUP($J104,'YARN CODES'!$A$2:$E1000,2,0),"")</f>
        <v/>
      </c>
      <c r="L104" s="4">
        <f>IF(K104&lt;&gt;"",VLOOKUP($J104,'YARN CODES'!$A$2:$E1000,3,0),"")</f>
        <v/>
      </c>
      <c r="M104" s="4">
        <f>IF(L104&lt;&gt;"",VLOOKUP($J104,'YARN CODES'!$A$2:$E1000,4,0),"")</f>
        <v/>
      </c>
      <c r="N104" s="4">
        <f>IF(M104&lt;&gt;"",VLOOKUP($J104,'YARN CODES'!$A$2:$E1000,4,0),"")</f>
        <v/>
      </c>
    </row>
    <row r="105" ht="16.2" customHeight="1" s="87">
      <c r="C105" s="59">
        <f>IF(J105&lt;&gt;"","CWA","")</f>
        <v/>
      </c>
      <c r="K105" s="4">
        <f>IF(J105&lt;&gt;"",VLOOKUP($J105,'YARN CODES'!$A$2:$E1000,2,0),"")</f>
        <v/>
      </c>
      <c r="L105" s="4">
        <f>IF(K105&lt;&gt;"",VLOOKUP($J105,'YARN CODES'!$A$2:$E1000,3,0),"")</f>
        <v/>
      </c>
      <c r="M105" s="4">
        <f>IF(L105&lt;&gt;"",VLOOKUP($J105,'YARN CODES'!$A$2:$E1000,4,0),"")</f>
        <v/>
      </c>
      <c r="N105" s="4">
        <f>IF(M105&lt;&gt;"",VLOOKUP($J105,'YARN CODES'!$A$2:$E1000,4,0),"")</f>
        <v/>
      </c>
    </row>
    <row r="106" ht="16.2" customHeight="1" s="87">
      <c r="C106" s="59">
        <f>IF(J106&lt;&gt;"","CWA","")</f>
        <v/>
      </c>
      <c r="K106" s="4">
        <f>IF(J106&lt;&gt;"",VLOOKUP($J106,'YARN CODES'!$A$2:$E1000,2,0),"")</f>
        <v/>
      </c>
      <c r="L106" s="4">
        <f>IF(K106&lt;&gt;"",VLOOKUP($J106,'YARN CODES'!$A$2:$E1000,3,0),"")</f>
        <v/>
      </c>
      <c r="M106" s="4">
        <f>IF(L106&lt;&gt;"",VLOOKUP($J106,'YARN CODES'!$A$2:$E1000,4,0),"")</f>
        <v/>
      </c>
      <c r="N106" s="4">
        <f>IF(M106&lt;&gt;"",VLOOKUP($J106,'YARN CODES'!$A$2:$E1000,4,0),"")</f>
        <v/>
      </c>
    </row>
    <row r="107" ht="16.2" customHeight="1" s="87">
      <c r="C107" s="59">
        <f>IF(J107&lt;&gt;"","CWA","")</f>
        <v/>
      </c>
      <c r="K107" s="4">
        <f>IF(J107&lt;&gt;"",VLOOKUP($J107,'YARN CODES'!$A$2:$E1000,2,0),"")</f>
        <v/>
      </c>
      <c r="L107" s="4">
        <f>IF(K107&lt;&gt;"",VLOOKUP($J107,'YARN CODES'!$A$2:$E1000,3,0),"")</f>
        <v/>
      </c>
      <c r="M107" s="4">
        <f>IF(L107&lt;&gt;"",VLOOKUP($J107,'YARN CODES'!$A$2:$E1000,4,0),"")</f>
        <v/>
      </c>
      <c r="N107" s="4">
        <f>IF(M107&lt;&gt;"",VLOOKUP($J107,'YARN CODES'!$A$2:$E1000,4,0),"")</f>
        <v/>
      </c>
    </row>
    <row r="108" ht="16.2" customHeight="1" s="87">
      <c r="C108" s="59">
        <f>IF(J108&lt;&gt;"","CWA","")</f>
        <v/>
      </c>
      <c r="K108" s="4">
        <f>IF(J108&lt;&gt;"",VLOOKUP($J108,'YARN CODES'!$A$2:$E1000,2,0),"")</f>
        <v/>
      </c>
      <c r="L108" s="4">
        <f>IF(K108&lt;&gt;"",VLOOKUP($J108,'YARN CODES'!$A$2:$E1000,3,0),"")</f>
        <v/>
      </c>
      <c r="M108" s="4">
        <f>IF(L108&lt;&gt;"",VLOOKUP($J108,'YARN CODES'!$A$2:$E1000,4,0),"")</f>
        <v/>
      </c>
      <c r="N108" s="4">
        <f>IF(M108&lt;&gt;"",VLOOKUP($J108,'YARN CODES'!$A$2:$E1000,4,0),"")</f>
        <v/>
      </c>
    </row>
    <row r="109" ht="16.2" customHeight="1" s="87">
      <c r="C109" s="59">
        <f>IF(J109&lt;&gt;"","CWA","")</f>
        <v/>
      </c>
      <c r="K109" s="4">
        <f>IF(J109&lt;&gt;"",VLOOKUP($J109,'YARN CODES'!$A$2:$E1000,2,0),"")</f>
        <v/>
      </c>
      <c r="L109" s="4">
        <f>IF(K109&lt;&gt;"",VLOOKUP($J109,'YARN CODES'!$A$2:$E1000,3,0),"")</f>
        <v/>
      </c>
      <c r="M109" s="4">
        <f>IF(L109&lt;&gt;"",VLOOKUP($J109,'YARN CODES'!$A$2:$E1000,4,0),"")</f>
        <v/>
      </c>
      <c r="N109" s="4">
        <f>IF(M109&lt;&gt;"",VLOOKUP($J109,'YARN CODES'!$A$2:$E1000,4,0),"")</f>
        <v/>
      </c>
    </row>
    <row r="110" ht="16.2" customHeight="1" s="87">
      <c r="C110" s="59">
        <f>IF(J110&lt;&gt;"","CWA","")</f>
        <v/>
      </c>
      <c r="K110" s="4">
        <f>IF(J110&lt;&gt;"",VLOOKUP($J110,'YARN CODES'!$A$2:$E1000,2,0),"")</f>
        <v/>
      </c>
      <c r="L110" s="4">
        <f>IF(K110&lt;&gt;"",VLOOKUP($J110,'YARN CODES'!$A$2:$E1000,3,0),"")</f>
        <v/>
      </c>
      <c r="M110" s="4">
        <f>IF(L110&lt;&gt;"",VLOOKUP($J110,'YARN CODES'!$A$2:$E1000,4,0),"")</f>
        <v/>
      </c>
      <c r="N110" s="4">
        <f>IF(M110&lt;&gt;"",VLOOKUP($J110,'YARN CODES'!$A$2:$E1000,4,0),"")</f>
        <v/>
      </c>
    </row>
    <row r="111" ht="16.2" customHeight="1" s="87">
      <c r="C111" s="59">
        <f>IF(J111&lt;&gt;"","CWA","")</f>
        <v/>
      </c>
      <c r="K111" s="4">
        <f>IF(J111&lt;&gt;"",VLOOKUP($J111,'YARN CODES'!$A$2:$E1000,2,0),"")</f>
        <v/>
      </c>
      <c r="L111" s="4">
        <f>IF(K111&lt;&gt;"",VLOOKUP($J111,'YARN CODES'!$A$2:$E1000,3,0),"")</f>
        <v/>
      </c>
      <c r="M111" s="4">
        <f>IF(L111&lt;&gt;"",VLOOKUP($J111,'YARN CODES'!$A$2:$E1000,4,0),"")</f>
        <v/>
      </c>
      <c r="N111" s="4">
        <f>IF(M111&lt;&gt;"",VLOOKUP($J111,'YARN CODES'!$A$2:$E1000,4,0),"")</f>
        <v/>
      </c>
    </row>
    <row r="112" ht="16.2" customHeight="1" s="87">
      <c r="C112" s="59">
        <f>IF(J112&lt;&gt;"","CWA","")</f>
        <v/>
      </c>
      <c r="K112" s="4">
        <f>IF(J112&lt;&gt;"",VLOOKUP($J112,'YARN CODES'!$A$2:$E1000,2,0),"")</f>
        <v/>
      </c>
      <c r="L112" s="4">
        <f>IF(K112&lt;&gt;"",VLOOKUP($J112,'YARN CODES'!$A$2:$E1000,3,0),"")</f>
        <v/>
      </c>
      <c r="M112" s="4">
        <f>IF(L112&lt;&gt;"",VLOOKUP($J112,'YARN CODES'!$A$2:$E1000,4,0),"")</f>
        <v/>
      </c>
      <c r="N112" s="4">
        <f>IF(M112&lt;&gt;"",VLOOKUP($J112,'YARN CODES'!$A$2:$E1000,4,0),"")</f>
        <v/>
      </c>
    </row>
    <row r="113" ht="16.2" customHeight="1" s="87">
      <c r="C113" s="59">
        <f>IF(J113&lt;&gt;"","CWA","")</f>
        <v/>
      </c>
      <c r="K113" s="4">
        <f>IF(J113&lt;&gt;"",VLOOKUP($J113,'YARN CODES'!$A$2:$E1000,2,0),"")</f>
        <v/>
      </c>
      <c r="L113" s="4">
        <f>IF(K113&lt;&gt;"",VLOOKUP($J113,'YARN CODES'!$A$2:$E1000,3,0),"")</f>
        <v/>
      </c>
      <c r="M113" s="4">
        <f>IF(L113&lt;&gt;"",VLOOKUP($J113,'YARN CODES'!$A$2:$E1000,4,0),"")</f>
        <v/>
      </c>
      <c r="N113" s="4">
        <f>IF(M113&lt;&gt;"",VLOOKUP($J113,'YARN CODES'!$A$2:$E1000,4,0),"")</f>
        <v/>
      </c>
    </row>
    <row r="114" ht="16.2" customHeight="1" s="87">
      <c r="C114" s="59">
        <f>IF(J114&lt;&gt;"","CWA","")</f>
        <v/>
      </c>
      <c r="K114" s="4">
        <f>IF(J114&lt;&gt;"",VLOOKUP($J114,'YARN CODES'!$A$2:$E1000,2,0),"")</f>
        <v/>
      </c>
      <c r="L114" s="4">
        <f>IF(K114&lt;&gt;"",VLOOKUP($J114,'YARN CODES'!$A$2:$E1000,3,0),"")</f>
        <v/>
      </c>
      <c r="M114" s="4">
        <f>IF(L114&lt;&gt;"",VLOOKUP($J114,'YARN CODES'!$A$2:$E1000,4,0),"")</f>
        <v/>
      </c>
      <c r="N114" s="4">
        <f>IF(M114&lt;&gt;"",VLOOKUP($J114,'YARN CODES'!$A$2:$E1000,4,0),"")</f>
        <v/>
      </c>
    </row>
    <row r="115" ht="16.2" customHeight="1" s="87">
      <c r="C115" s="59">
        <f>IF(J115&lt;&gt;"","CWA","")</f>
        <v/>
      </c>
      <c r="K115" s="4">
        <f>IF(J115&lt;&gt;"",VLOOKUP($J115,'YARN CODES'!$A$2:$E1000,2,0),"")</f>
        <v/>
      </c>
      <c r="L115" s="4">
        <f>IF(K115&lt;&gt;"",VLOOKUP($J115,'YARN CODES'!$A$2:$E1000,3,0),"")</f>
        <v/>
      </c>
      <c r="M115" s="4">
        <f>IF(L115&lt;&gt;"",VLOOKUP($J115,'YARN CODES'!$A$2:$E1000,4,0),"")</f>
        <v/>
      </c>
      <c r="N115" s="4">
        <f>IF(M115&lt;&gt;"",VLOOKUP($J115,'YARN CODES'!$A$2:$E1000,4,0),"")</f>
        <v/>
      </c>
    </row>
    <row r="116" ht="16.2" customHeight="1" s="87">
      <c r="C116" s="59">
        <f>IF(J116&lt;&gt;"","CWA","")</f>
        <v/>
      </c>
      <c r="K116" s="4">
        <f>IF(J116&lt;&gt;"",VLOOKUP($J116,'YARN CODES'!$A$2:$E1000,2,0),"")</f>
        <v/>
      </c>
      <c r="L116" s="4">
        <f>IF(K116&lt;&gt;"",VLOOKUP($J116,'YARN CODES'!$A$2:$E1000,3,0),"")</f>
        <v/>
      </c>
      <c r="M116" s="4">
        <f>IF(L116&lt;&gt;"",VLOOKUP($J116,'YARN CODES'!$A$2:$E1000,4,0),"")</f>
        <v/>
      </c>
      <c r="N116" s="4">
        <f>IF(M116&lt;&gt;"",VLOOKUP($J116,'YARN CODES'!$A$2:$E1000,4,0),"")</f>
        <v/>
      </c>
    </row>
    <row r="117" ht="16.2" customHeight="1" s="87">
      <c r="C117" s="59">
        <f>IF(J117&lt;&gt;"","CWA","")</f>
        <v/>
      </c>
      <c r="K117" s="4">
        <f>IF(J117&lt;&gt;"",VLOOKUP($J117,'YARN CODES'!$A$2:$E1000,2,0),"")</f>
        <v/>
      </c>
      <c r="L117" s="4">
        <f>IF(K117&lt;&gt;"",VLOOKUP($J117,'YARN CODES'!$A$2:$E1000,3,0),"")</f>
        <v/>
      </c>
      <c r="M117" s="4">
        <f>IF(L117&lt;&gt;"",VLOOKUP($J117,'YARN CODES'!$A$2:$E1000,4,0),"")</f>
        <v/>
      </c>
      <c r="N117" s="4">
        <f>IF(M117&lt;&gt;"",VLOOKUP($J117,'YARN CODES'!$A$2:$E1000,4,0),"")</f>
        <v/>
      </c>
    </row>
    <row r="118" ht="16.2" customHeight="1" s="87">
      <c r="C118" s="59">
        <f>IF(J118&lt;&gt;"","CWA","")</f>
        <v/>
      </c>
      <c r="K118" s="4">
        <f>IF(J118&lt;&gt;"",VLOOKUP($J118,'YARN CODES'!$A$2:$E1000,2,0),"")</f>
        <v/>
      </c>
      <c r="L118" s="4">
        <f>IF(K118&lt;&gt;"",VLOOKUP($J118,'YARN CODES'!$A$2:$E1000,3,0),"")</f>
        <v/>
      </c>
      <c r="M118" s="4">
        <f>IF(L118&lt;&gt;"",VLOOKUP($J118,'YARN CODES'!$A$2:$E1000,4,0),"")</f>
        <v/>
      </c>
      <c r="N118" s="4">
        <f>IF(M118&lt;&gt;"",VLOOKUP($J118,'YARN CODES'!$A$2:$E1000,4,0),"")</f>
        <v/>
      </c>
    </row>
    <row r="119" ht="16.2" customHeight="1" s="87">
      <c r="C119" s="59">
        <f>IF(J119&lt;&gt;"","CWA","")</f>
        <v/>
      </c>
      <c r="K119" s="4">
        <f>IF(J119&lt;&gt;"",VLOOKUP($J119,'YARN CODES'!$A$2:$E1000,2,0),"")</f>
        <v/>
      </c>
      <c r="L119" s="4">
        <f>IF(K119&lt;&gt;"",VLOOKUP($J119,'YARN CODES'!$A$2:$E1000,3,0),"")</f>
        <v/>
      </c>
      <c r="M119" s="4">
        <f>IF(L119&lt;&gt;"",VLOOKUP($J119,'YARN CODES'!$A$2:$E1000,4,0),"")</f>
        <v/>
      </c>
      <c r="N119" s="4">
        <f>IF(M119&lt;&gt;"",VLOOKUP($J119,'YARN CODES'!$A$2:$E1000,4,0),"")</f>
        <v/>
      </c>
    </row>
    <row r="120" ht="16.2" customHeight="1" s="87">
      <c r="C120" s="59">
        <f>IF(J120&lt;&gt;"","CWA","")</f>
        <v/>
      </c>
      <c r="K120" s="4">
        <f>IF(J120&lt;&gt;"",VLOOKUP($J120,'YARN CODES'!$A$2:$E1000,2,0),"")</f>
        <v/>
      </c>
      <c r="L120" s="4">
        <f>IF(K120&lt;&gt;"",VLOOKUP($J120,'YARN CODES'!$A$2:$E1000,3,0),"")</f>
        <v/>
      </c>
      <c r="M120" s="4">
        <f>IF(L120&lt;&gt;"",VLOOKUP($J120,'YARN CODES'!$A$2:$E1000,4,0),"")</f>
        <v/>
      </c>
      <c r="N120" s="4">
        <f>IF(M120&lt;&gt;"",VLOOKUP($J120,'YARN CODES'!$A$2:$E1000,4,0),"")</f>
        <v/>
      </c>
    </row>
    <row r="121" ht="16.2" customHeight="1" s="87">
      <c r="C121" s="59">
        <f>IF(J121&lt;&gt;"","CWA","")</f>
        <v/>
      </c>
      <c r="K121" s="4">
        <f>IF(J121&lt;&gt;"",VLOOKUP($J121,'YARN CODES'!$A$2:$E1000,2,0),"")</f>
        <v/>
      </c>
      <c r="L121" s="4">
        <f>IF(K121&lt;&gt;"",VLOOKUP($J121,'YARN CODES'!$A$2:$E1000,3,0),"")</f>
        <v/>
      </c>
      <c r="M121" s="4">
        <f>IF(L121&lt;&gt;"",VLOOKUP($J121,'YARN CODES'!$A$2:$E1000,4,0),"")</f>
        <v/>
      </c>
      <c r="N121" s="4">
        <f>IF(M121&lt;&gt;"",VLOOKUP($J121,'YARN CODES'!$A$2:$E1000,4,0),"")</f>
        <v/>
      </c>
    </row>
    <row r="122" ht="16.2" customHeight="1" s="87">
      <c r="C122" s="59">
        <f>IF(J122&lt;&gt;"","CWA","")</f>
        <v/>
      </c>
      <c r="K122" s="4">
        <f>IF(J122&lt;&gt;"",VLOOKUP($J122,'YARN CODES'!$A$2:$E1000,2,0),"")</f>
        <v/>
      </c>
      <c r="L122" s="4">
        <f>IF(K122&lt;&gt;"",VLOOKUP($J122,'YARN CODES'!$A$2:$E1000,3,0),"")</f>
        <v/>
      </c>
      <c r="M122" s="4">
        <f>IF(L122&lt;&gt;"",VLOOKUP($J122,'YARN CODES'!$A$2:$E1000,4,0),"")</f>
        <v/>
      </c>
      <c r="N122" s="4">
        <f>IF(M122&lt;&gt;"",VLOOKUP($J122,'YARN CODES'!$A$2:$E1000,4,0),"")</f>
        <v/>
      </c>
    </row>
    <row r="123" ht="16.2" customHeight="1" s="87">
      <c r="C123" s="59">
        <f>IF(J123&lt;&gt;"","CWA","")</f>
        <v/>
      </c>
      <c r="K123" s="4">
        <f>IF(J123&lt;&gt;"",VLOOKUP($J123,'YARN CODES'!$A$2:$E1000,2,0),"")</f>
        <v/>
      </c>
      <c r="L123" s="4">
        <f>IF(K123&lt;&gt;"",VLOOKUP($J123,'YARN CODES'!$A$2:$E1000,3,0),"")</f>
        <v/>
      </c>
      <c r="M123" s="4">
        <f>IF(L123&lt;&gt;"",VLOOKUP($J123,'YARN CODES'!$A$2:$E1000,4,0),"")</f>
        <v/>
      </c>
      <c r="N123" s="4">
        <f>IF(M123&lt;&gt;"",VLOOKUP($J123,'YARN CODES'!$A$2:$E1000,4,0),"")</f>
        <v/>
      </c>
    </row>
    <row r="124" ht="16.2" customHeight="1" s="87">
      <c r="C124" s="59">
        <f>IF(J124&lt;&gt;"","CWA","")</f>
        <v/>
      </c>
      <c r="K124" s="4">
        <f>IF(J124&lt;&gt;"",VLOOKUP($J124,'YARN CODES'!$A$2:$E1000,2,0),"")</f>
        <v/>
      </c>
      <c r="L124" s="4">
        <f>IF(K124&lt;&gt;"",VLOOKUP($J124,'YARN CODES'!$A$2:$E1000,3,0),"")</f>
        <v/>
      </c>
      <c r="M124" s="4">
        <f>IF(L124&lt;&gt;"",VLOOKUP($J124,'YARN CODES'!$A$2:$E1000,4,0),"")</f>
        <v/>
      </c>
      <c r="N124" s="4">
        <f>IF(M124&lt;&gt;"",VLOOKUP($J124,'YARN CODES'!$A$2:$E1000,4,0),"")</f>
        <v/>
      </c>
    </row>
    <row r="125" ht="16.2" customHeight="1" s="87">
      <c r="C125" s="59">
        <f>IF(J125&lt;&gt;"","CWA","")</f>
        <v/>
      </c>
      <c r="K125" s="4">
        <f>IF(J125&lt;&gt;"",VLOOKUP($J125,'YARN CODES'!$A$2:$E1000,2,0),"")</f>
        <v/>
      </c>
      <c r="L125" s="4">
        <f>IF(K125&lt;&gt;"",VLOOKUP($J125,'YARN CODES'!$A$2:$E1000,3,0),"")</f>
        <v/>
      </c>
      <c r="M125" s="4">
        <f>IF(L125&lt;&gt;"",VLOOKUP($J125,'YARN CODES'!$A$2:$E1000,4,0),"")</f>
        <v/>
      </c>
      <c r="N125" s="4">
        <f>IF(M125&lt;&gt;"",VLOOKUP($J125,'YARN CODES'!$A$2:$E1000,4,0),"")</f>
        <v/>
      </c>
    </row>
    <row r="126" ht="16.2" customHeight="1" s="87">
      <c r="C126" s="59">
        <f>IF(J126&lt;&gt;"","CWA","")</f>
        <v/>
      </c>
      <c r="K126" s="4">
        <f>IF(J126&lt;&gt;"",VLOOKUP($J126,'YARN CODES'!$A$2:$E1000,2,0),"")</f>
        <v/>
      </c>
      <c r="L126" s="4">
        <f>IF(K126&lt;&gt;"",VLOOKUP($J126,'YARN CODES'!$A$2:$E1000,3,0),"")</f>
        <v/>
      </c>
      <c r="M126" s="4">
        <f>IF(L126&lt;&gt;"",VLOOKUP($J126,'YARN CODES'!$A$2:$E1000,4,0),"")</f>
        <v/>
      </c>
      <c r="N126" s="4">
        <f>IF(M126&lt;&gt;"",VLOOKUP($J126,'YARN CODES'!$A$2:$E1000,4,0),"")</f>
        <v/>
      </c>
    </row>
    <row r="127" ht="16.2" customHeight="1" s="87">
      <c r="C127" s="59">
        <f>IF(J127&lt;&gt;"","CWA","")</f>
        <v/>
      </c>
      <c r="K127" s="4">
        <f>IF(J127&lt;&gt;"",VLOOKUP($J127,'YARN CODES'!$A$2:$E1000,2,0),"")</f>
        <v/>
      </c>
      <c r="L127" s="4">
        <f>IF(K127&lt;&gt;"",VLOOKUP($J127,'YARN CODES'!$A$2:$E1000,3,0),"")</f>
        <v/>
      </c>
      <c r="M127" s="4">
        <f>IF(L127&lt;&gt;"",VLOOKUP($J127,'YARN CODES'!$A$2:$E1000,4,0),"")</f>
        <v/>
      </c>
      <c r="N127" s="4">
        <f>IF(M127&lt;&gt;"",VLOOKUP($J127,'YARN CODES'!$A$2:$E1000,4,0),"")</f>
        <v/>
      </c>
    </row>
    <row r="128" ht="16.2" customHeight="1" s="87">
      <c r="C128" s="59">
        <f>IF(J128&lt;&gt;"","CWA","")</f>
        <v/>
      </c>
      <c r="K128" s="4">
        <f>IF(J128&lt;&gt;"",VLOOKUP($J128,'YARN CODES'!$A$2:$E1000,2,0),"")</f>
        <v/>
      </c>
      <c r="L128" s="4">
        <f>IF(K128&lt;&gt;"",VLOOKUP($J128,'YARN CODES'!$A$2:$E1000,3,0),"")</f>
        <v/>
      </c>
      <c r="M128" s="4">
        <f>IF(L128&lt;&gt;"",VLOOKUP($J128,'YARN CODES'!$A$2:$E1000,4,0),"")</f>
        <v/>
      </c>
      <c r="N128" s="4">
        <f>IF(M128&lt;&gt;"",VLOOKUP($J128,'YARN CODES'!$A$2:$E1000,4,0),"")</f>
        <v/>
      </c>
    </row>
    <row r="129" ht="16.2" customHeight="1" s="87">
      <c r="C129" s="59">
        <f>IF(J129&lt;&gt;"","CWA","")</f>
        <v/>
      </c>
      <c r="K129" s="4">
        <f>IF(J129&lt;&gt;"",VLOOKUP($J129,'YARN CODES'!$A$2:$E1000,2,0),"")</f>
        <v/>
      </c>
      <c r="L129" s="4">
        <f>IF(K129&lt;&gt;"",VLOOKUP($J129,'YARN CODES'!$A$2:$E1000,3,0),"")</f>
        <v/>
      </c>
      <c r="M129" s="4">
        <f>IF(L129&lt;&gt;"",VLOOKUP($J129,'YARN CODES'!$A$2:$E1000,4,0),"")</f>
        <v/>
      </c>
      <c r="N129" s="4">
        <f>IF(M129&lt;&gt;"",VLOOKUP($J129,'YARN CODES'!$A$2:$E1000,4,0),"")</f>
        <v/>
      </c>
    </row>
    <row r="130" ht="16.2" customHeight="1" s="87">
      <c r="C130" s="59">
        <f>IF(J130&lt;&gt;"","CWA","")</f>
        <v/>
      </c>
      <c r="K130" s="4">
        <f>IF(J130&lt;&gt;"",VLOOKUP($J130,'YARN CODES'!$A$2:$E1000,2,0),"")</f>
        <v/>
      </c>
      <c r="L130" s="4">
        <f>IF(K130&lt;&gt;"",VLOOKUP($J130,'YARN CODES'!$A$2:$E1000,3,0),"")</f>
        <v/>
      </c>
      <c r="M130" s="4">
        <f>IF(L130&lt;&gt;"",VLOOKUP($J130,'YARN CODES'!$A$2:$E1000,4,0),"")</f>
        <v/>
      </c>
      <c r="N130" s="4">
        <f>IF(M130&lt;&gt;"",VLOOKUP($J130,'YARN CODES'!$A$2:$E1000,4,0),"")</f>
        <v/>
      </c>
    </row>
    <row r="131" ht="16.2" customHeight="1" s="87">
      <c r="C131" s="59">
        <f>IF(J131&lt;&gt;"","CWA","")</f>
        <v/>
      </c>
      <c r="K131" s="4">
        <f>IF(J131&lt;&gt;"",VLOOKUP($J131,'YARN CODES'!$A$2:$E1000,2,0),"")</f>
        <v/>
      </c>
      <c r="L131" s="4">
        <f>IF(K131&lt;&gt;"",VLOOKUP($J131,'YARN CODES'!$A$2:$E1000,3,0),"")</f>
        <v/>
      </c>
      <c r="M131" s="4">
        <f>IF(L131&lt;&gt;"",VLOOKUP($J131,'YARN CODES'!$A$2:$E1000,4,0),"")</f>
        <v/>
      </c>
      <c r="N131" s="4">
        <f>IF(M131&lt;&gt;"",VLOOKUP($J131,'YARN CODES'!$A$2:$E1000,4,0),"")</f>
        <v/>
      </c>
    </row>
    <row r="132" ht="16.2" customHeight="1" s="87">
      <c r="C132" s="59">
        <f>IF(J132&lt;&gt;"","CWA","")</f>
        <v/>
      </c>
      <c r="K132" s="4">
        <f>IF(J132&lt;&gt;"",VLOOKUP($J132,'YARN CODES'!$A$2:$E1000,2,0),"")</f>
        <v/>
      </c>
      <c r="L132" s="4">
        <f>IF(K132&lt;&gt;"",VLOOKUP($J132,'YARN CODES'!$A$2:$E1000,3,0),"")</f>
        <v/>
      </c>
      <c r="M132" s="4">
        <f>IF(L132&lt;&gt;"",VLOOKUP($J132,'YARN CODES'!$A$2:$E1000,4,0),"")</f>
        <v/>
      </c>
      <c r="N132" s="4">
        <f>IF(M132&lt;&gt;"",VLOOKUP($J132,'YARN CODES'!$A$2:$E1000,4,0),"")</f>
        <v/>
      </c>
    </row>
    <row r="133" ht="16.2" customHeight="1" s="87">
      <c r="C133" s="59">
        <f>IF(J133&lt;&gt;"","CWA","")</f>
        <v/>
      </c>
      <c r="K133" s="4">
        <f>IF(J133&lt;&gt;"",VLOOKUP($J133,'YARN CODES'!$A$2:$E1000,2,0),"")</f>
        <v/>
      </c>
      <c r="L133" s="4">
        <f>IF(K133&lt;&gt;"",VLOOKUP($J133,'YARN CODES'!$A$2:$E1000,3,0),"")</f>
        <v/>
      </c>
      <c r="M133" s="4">
        <f>IF(L133&lt;&gt;"",VLOOKUP($J133,'YARN CODES'!$A$2:$E1000,4,0),"")</f>
        <v/>
      </c>
      <c r="N133" s="4">
        <f>IF(M133&lt;&gt;"",VLOOKUP($J133,'YARN CODES'!$A$2:$E1000,4,0),"")</f>
        <v/>
      </c>
    </row>
    <row r="134" ht="16.2" customHeight="1" s="87">
      <c r="C134" s="59">
        <f>IF(J134&lt;&gt;"","CWA","")</f>
        <v/>
      </c>
      <c r="K134" s="4">
        <f>IF(J134&lt;&gt;"",VLOOKUP($J134,'YARN CODES'!$A$2:$E1000,2,0),"")</f>
        <v/>
      </c>
      <c r="L134" s="4">
        <f>IF(K134&lt;&gt;"",VLOOKUP($J134,'YARN CODES'!$A$2:$E1000,3,0),"")</f>
        <v/>
      </c>
      <c r="M134" s="4">
        <f>IF(L134&lt;&gt;"",VLOOKUP($J134,'YARN CODES'!$A$2:$E1000,4,0),"")</f>
        <v/>
      </c>
      <c r="N134" s="4">
        <f>IF(M134&lt;&gt;"",VLOOKUP($J134,'YARN CODES'!$A$2:$E1000,4,0),"")</f>
        <v/>
      </c>
    </row>
    <row r="135" ht="16.2" customHeight="1" s="87">
      <c r="C135" s="59">
        <f>IF(J135&lt;&gt;"","CWA","")</f>
        <v/>
      </c>
      <c r="K135" s="4">
        <f>IF(J135&lt;&gt;"",VLOOKUP($J135,'YARN CODES'!$A$2:$E1000,2,0),"")</f>
        <v/>
      </c>
      <c r="L135" s="4">
        <f>IF(K135&lt;&gt;"",VLOOKUP($J135,'YARN CODES'!$A$2:$E1000,3,0),"")</f>
        <v/>
      </c>
      <c r="M135" s="4">
        <f>IF(L135&lt;&gt;"",VLOOKUP($J135,'YARN CODES'!$A$2:$E1000,4,0),"")</f>
        <v/>
      </c>
      <c r="N135" s="4">
        <f>IF(M135&lt;&gt;"",VLOOKUP($J135,'YARN CODES'!$A$2:$E1000,4,0),"")</f>
        <v/>
      </c>
    </row>
    <row r="136" ht="16.2" customHeight="1" s="87">
      <c r="C136" s="59">
        <f>IF(J136&lt;&gt;"","CWA","")</f>
        <v/>
      </c>
      <c r="K136" s="4">
        <f>IF(J136&lt;&gt;"",VLOOKUP($J136,'YARN CODES'!$A$2:$E1000,2,0),"")</f>
        <v/>
      </c>
      <c r="L136" s="4">
        <f>IF(K136&lt;&gt;"",VLOOKUP($J136,'YARN CODES'!$A$2:$E1000,3,0),"")</f>
        <v/>
      </c>
      <c r="M136" s="4">
        <f>IF(L136&lt;&gt;"",VLOOKUP($J136,'YARN CODES'!$A$2:$E1000,4,0),"")</f>
        <v/>
      </c>
      <c r="N136" s="4">
        <f>IF(M136&lt;&gt;"",VLOOKUP($J136,'YARN CODES'!$A$2:$E1000,4,0),"")</f>
        <v/>
      </c>
    </row>
    <row r="137" ht="16.2" customHeight="1" s="87">
      <c r="C137" s="59">
        <f>IF(J137&lt;&gt;"","CWA","")</f>
        <v/>
      </c>
      <c r="K137" s="4">
        <f>IF(J137&lt;&gt;"",VLOOKUP($J137,'YARN CODES'!$A$2:$E1000,2,0),"")</f>
        <v/>
      </c>
      <c r="L137" s="4">
        <f>IF(K137&lt;&gt;"",VLOOKUP($J137,'YARN CODES'!$A$2:$E1000,3,0),"")</f>
        <v/>
      </c>
      <c r="M137" s="4">
        <f>IF(L137&lt;&gt;"",VLOOKUP($J137,'YARN CODES'!$A$2:$E1000,4,0),"")</f>
        <v/>
      </c>
      <c r="N137" s="4">
        <f>IF(M137&lt;&gt;"",VLOOKUP($J137,'YARN CODES'!$A$2:$E1000,4,0),"")</f>
        <v/>
      </c>
    </row>
    <row r="138" ht="16.2" customHeight="1" s="87">
      <c r="C138" s="59">
        <f>IF(J138&lt;&gt;"","CWA","")</f>
        <v/>
      </c>
      <c r="K138" s="4">
        <f>IF(J138&lt;&gt;"",VLOOKUP($J138,'YARN CODES'!$A$2:$E1000,2,0),"")</f>
        <v/>
      </c>
      <c r="L138" s="4">
        <f>IF(K138&lt;&gt;"",VLOOKUP($J138,'YARN CODES'!$A$2:$E1000,3,0),"")</f>
        <v/>
      </c>
      <c r="M138" s="4">
        <f>IF(L138&lt;&gt;"",VLOOKUP($J138,'YARN CODES'!$A$2:$E1000,4,0),"")</f>
        <v/>
      </c>
      <c r="N138" s="4">
        <f>IF(M138&lt;&gt;"",VLOOKUP($J138,'YARN CODES'!$A$2:$E1000,4,0),"")</f>
        <v/>
      </c>
    </row>
    <row r="139" ht="16.2" customHeight="1" s="87">
      <c r="C139" s="59">
        <f>IF(J139&lt;&gt;"","CWA","")</f>
        <v/>
      </c>
      <c r="K139" s="4">
        <f>IF(J139&lt;&gt;"",VLOOKUP($J139,'YARN CODES'!$A$2:$E1000,2,0),"")</f>
        <v/>
      </c>
      <c r="L139" s="4">
        <f>IF(K139&lt;&gt;"",VLOOKUP($J139,'YARN CODES'!$A$2:$E1000,3,0),"")</f>
        <v/>
      </c>
      <c r="M139" s="4">
        <f>IF(L139&lt;&gt;"",VLOOKUP($J139,'YARN CODES'!$A$2:$E1000,4,0),"")</f>
        <v/>
      </c>
      <c r="N139" s="4">
        <f>IF(M139&lt;&gt;"",VLOOKUP($J139,'YARN CODES'!$A$2:$E1000,4,0),"")</f>
        <v/>
      </c>
    </row>
    <row r="140" ht="16.2" customHeight="1" s="87">
      <c r="C140" s="59">
        <f>IF(J140&lt;&gt;"","CWA","")</f>
        <v/>
      </c>
      <c r="K140" s="4">
        <f>IF(J140&lt;&gt;"",VLOOKUP($J140,'YARN CODES'!$A$2:$E1000,2,0),"")</f>
        <v/>
      </c>
      <c r="L140" s="4">
        <f>IF(K140&lt;&gt;"",VLOOKUP($J140,'YARN CODES'!$A$2:$E1000,3,0),"")</f>
        <v/>
      </c>
      <c r="M140" s="4">
        <f>IF(L140&lt;&gt;"",VLOOKUP($J140,'YARN CODES'!$A$2:$E1000,4,0),"")</f>
        <v/>
      </c>
      <c r="N140" s="4">
        <f>IF(M140&lt;&gt;"",VLOOKUP($J140,'YARN CODES'!$A$2:$E1000,4,0),"")</f>
        <v/>
      </c>
    </row>
    <row r="141" ht="16.2" customHeight="1" s="87">
      <c r="C141" s="59">
        <f>IF(J141&lt;&gt;"","CWA","")</f>
        <v/>
      </c>
      <c r="K141" s="4">
        <f>IF(J141&lt;&gt;"",VLOOKUP($J141,'YARN CODES'!$A$2:$E1000,2,0),"")</f>
        <v/>
      </c>
      <c r="L141" s="4">
        <f>IF(K141&lt;&gt;"",VLOOKUP($J141,'YARN CODES'!$A$2:$E1000,3,0),"")</f>
        <v/>
      </c>
      <c r="M141" s="4">
        <f>IF(L141&lt;&gt;"",VLOOKUP($J141,'YARN CODES'!$A$2:$E1000,4,0),"")</f>
        <v/>
      </c>
      <c r="N141" s="4">
        <f>IF(M141&lt;&gt;"",VLOOKUP($J141,'YARN CODES'!$A$2:$E1000,4,0),"")</f>
        <v/>
      </c>
    </row>
    <row r="142" ht="16.2" customHeight="1" s="87">
      <c r="C142" s="59">
        <f>IF(J142&lt;&gt;"","CWA","")</f>
        <v/>
      </c>
      <c r="K142" s="4">
        <f>IF(J142&lt;&gt;"",VLOOKUP($J142,'YARN CODES'!$A$2:$E1000,2,0),"")</f>
        <v/>
      </c>
      <c r="L142" s="4">
        <f>IF(K142&lt;&gt;"",VLOOKUP($J142,'YARN CODES'!$A$2:$E1000,3,0),"")</f>
        <v/>
      </c>
      <c r="M142" s="4">
        <f>IF(L142&lt;&gt;"",VLOOKUP($J142,'YARN CODES'!$A$2:$E1000,4,0),"")</f>
        <v/>
      </c>
      <c r="N142" s="4">
        <f>IF(M142&lt;&gt;"",VLOOKUP($J142,'YARN CODES'!$A$2:$E1000,4,0),"")</f>
        <v/>
      </c>
    </row>
    <row r="143" ht="16.2" customHeight="1" s="87">
      <c r="C143" s="59">
        <f>IF(J143&lt;&gt;"","CWA","")</f>
        <v/>
      </c>
      <c r="K143" s="4">
        <f>IF(J143&lt;&gt;"",VLOOKUP($J143,'YARN CODES'!$A$2:$E1000,2,0),"")</f>
        <v/>
      </c>
      <c r="L143" s="4">
        <f>IF(K143&lt;&gt;"",VLOOKUP($J143,'YARN CODES'!$A$2:$E1000,3,0),"")</f>
        <v/>
      </c>
      <c r="M143" s="4">
        <f>IF(L143&lt;&gt;"",VLOOKUP($J143,'YARN CODES'!$A$2:$E1000,4,0),"")</f>
        <v/>
      </c>
      <c r="N143" s="4">
        <f>IF(M143&lt;&gt;"",VLOOKUP($J143,'YARN CODES'!$A$2:$E1000,4,0),"")</f>
        <v/>
      </c>
    </row>
    <row r="144" ht="16.2" customHeight="1" s="87">
      <c r="C144" s="59">
        <f>IF(J144&lt;&gt;"","CWA","")</f>
        <v/>
      </c>
      <c r="K144" s="4">
        <f>IF(J144&lt;&gt;"",VLOOKUP($J144,'YARN CODES'!$A$2:$E1000,2,0),"")</f>
        <v/>
      </c>
      <c r="L144" s="4">
        <f>IF(K144&lt;&gt;"",VLOOKUP($J144,'YARN CODES'!$A$2:$E1000,3,0),"")</f>
        <v/>
      </c>
      <c r="M144" s="4">
        <f>IF(L144&lt;&gt;"",VLOOKUP($J144,'YARN CODES'!$A$2:$E1000,4,0),"")</f>
        <v/>
      </c>
      <c r="N144" s="4">
        <f>IF(M144&lt;&gt;"",VLOOKUP($J144,'YARN CODES'!$A$2:$E1000,4,0),"")</f>
        <v/>
      </c>
    </row>
    <row r="145" ht="16.2" customHeight="1" s="87">
      <c r="C145" s="59">
        <f>IF(J145&lt;&gt;"","CWA","")</f>
        <v/>
      </c>
      <c r="K145" s="4">
        <f>IF(J145&lt;&gt;"",VLOOKUP($J145,'YARN CODES'!$A$2:$E1000,2,0),"")</f>
        <v/>
      </c>
      <c r="L145" s="4">
        <f>IF(K145&lt;&gt;"",VLOOKUP($J145,'YARN CODES'!$A$2:$E1000,3,0),"")</f>
        <v/>
      </c>
      <c r="M145" s="4">
        <f>IF(L145&lt;&gt;"",VLOOKUP($J145,'YARN CODES'!$A$2:$E1000,4,0),"")</f>
        <v/>
      </c>
      <c r="N145" s="4">
        <f>IF(M145&lt;&gt;"",VLOOKUP($J145,'YARN CODES'!$A$2:$E1000,4,0),"")</f>
        <v/>
      </c>
    </row>
    <row r="146" ht="16.2" customHeight="1" s="87">
      <c r="C146" s="59">
        <f>IF(J146&lt;&gt;"","CWA","")</f>
        <v/>
      </c>
      <c r="K146" s="4">
        <f>IF(J146&lt;&gt;"",VLOOKUP($J146,'YARN CODES'!$A$2:$E1000,2,0),"")</f>
        <v/>
      </c>
      <c r="L146" s="4">
        <f>IF(K146&lt;&gt;"",VLOOKUP($J146,'YARN CODES'!$A$2:$E1000,3,0),"")</f>
        <v/>
      </c>
      <c r="M146" s="4">
        <f>IF(L146&lt;&gt;"",VLOOKUP($J146,'YARN CODES'!$A$2:$E1000,4,0),"")</f>
        <v/>
      </c>
      <c r="N146" s="4">
        <f>IF(M146&lt;&gt;"",VLOOKUP($J146,'YARN CODES'!$A$2:$E1000,4,0),"")</f>
        <v/>
      </c>
    </row>
    <row r="147" ht="16.2" customHeight="1" s="87">
      <c r="C147" s="59">
        <f>IF(J147&lt;&gt;"","CWA","")</f>
        <v/>
      </c>
      <c r="K147" s="4">
        <f>IF(J147&lt;&gt;"",VLOOKUP($J147,'YARN CODES'!$A$2:$E1000,2,0),"")</f>
        <v/>
      </c>
      <c r="L147" s="4">
        <f>IF(K147&lt;&gt;"",VLOOKUP($J147,'YARN CODES'!$A$2:$E1000,3,0),"")</f>
        <v/>
      </c>
      <c r="M147" s="4">
        <f>IF(L147&lt;&gt;"",VLOOKUP($J147,'YARN CODES'!$A$2:$E1000,4,0),"")</f>
        <v/>
      </c>
      <c r="N147" s="4">
        <f>IF(M147&lt;&gt;"",VLOOKUP($J147,'YARN CODES'!$A$2:$E1000,4,0),"")</f>
        <v/>
      </c>
    </row>
    <row r="148" ht="16.2" customHeight="1" s="87">
      <c r="C148" s="59">
        <f>IF(J148&lt;&gt;"","CWA","")</f>
        <v/>
      </c>
      <c r="K148" s="4">
        <f>IF(J148&lt;&gt;"",VLOOKUP($J148,'YARN CODES'!$A$2:$E1000,2,0),"")</f>
        <v/>
      </c>
      <c r="L148" s="4">
        <f>IF(K148&lt;&gt;"",VLOOKUP($J148,'YARN CODES'!$A$2:$E1000,3,0),"")</f>
        <v/>
      </c>
      <c r="M148" s="4">
        <f>IF(L148&lt;&gt;"",VLOOKUP($J148,'YARN CODES'!$A$2:$E1000,4,0),"")</f>
        <v/>
      </c>
      <c r="N148" s="4">
        <f>IF(M148&lt;&gt;"",VLOOKUP($J148,'YARN CODES'!$A$2:$E1000,4,0),"")</f>
        <v/>
      </c>
    </row>
    <row r="149" ht="16.2" customHeight="1" s="87">
      <c r="C149" s="59">
        <f>IF(J149&lt;&gt;"","CWA","")</f>
        <v/>
      </c>
      <c r="K149" s="4">
        <f>IF(J149&lt;&gt;"",VLOOKUP($J149,'YARN CODES'!$A$2:$E1000,2,0),"")</f>
        <v/>
      </c>
      <c r="L149" s="4">
        <f>IF(K149&lt;&gt;"",VLOOKUP($J149,'YARN CODES'!$A$2:$E1000,3,0),"")</f>
        <v/>
      </c>
      <c r="M149" s="4">
        <f>IF(L149&lt;&gt;"",VLOOKUP($J149,'YARN CODES'!$A$2:$E1000,4,0),"")</f>
        <v/>
      </c>
      <c r="N149" s="4">
        <f>IF(M149&lt;&gt;"",VLOOKUP($J149,'YARN CODES'!$A$2:$E1000,4,0),"")</f>
        <v/>
      </c>
    </row>
    <row r="150" ht="16.2" customHeight="1" s="87">
      <c r="C150" s="59">
        <f>IF(J150&lt;&gt;"","CWA","")</f>
        <v/>
      </c>
      <c r="K150" s="4">
        <f>IF(J150&lt;&gt;"",VLOOKUP($J150,'YARN CODES'!$A$2:$E1000,2,0),"")</f>
        <v/>
      </c>
      <c r="L150" s="4">
        <f>IF(K150&lt;&gt;"",VLOOKUP($J150,'YARN CODES'!$A$2:$E1000,3,0),"")</f>
        <v/>
      </c>
      <c r="M150" s="4">
        <f>IF(L150&lt;&gt;"",VLOOKUP($J150,'YARN CODES'!$A$2:$E1000,4,0),"")</f>
        <v/>
      </c>
      <c r="N150" s="4">
        <f>IF(M150&lt;&gt;"",VLOOKUP($J150,'YARN CODES'!$A$2:$E1000,4,0),"")</f>
        <v/>
      </c>
    </row>
    <row r="151" ht="16.2" customHeight="1" s="87">
      <c r="C151" s="59">
        <f>IF(J151&lt;&gt;"","CWA","")</f>
        <v/>
      </c>
      <c r="K151" s="4">
        <f>IF(J151&lt;&gt;"",VLOOKUP($J151,'YARN CODES'!$A$2:$E1000,2,0),"")</f>
        <v/>
      </c>
      <c r="L151" s="4">
        <f>IF(K151&lt;&gt;"",VLOOKUP($J151,'YARN CODES'!$A$2:$E1000,3,0),"")</f>
        <v/>
      </c>
      <c r="M151" s="4">
        <f>IF(L151&lt;&gt;"",VLOOKUP($J151,'YARN CODES'!$A$2:$E1000,4,0),"")</f>
        <v/>
      </c>
      <c r="N151" s="4">
        <f>IF(M151&lt;&gt;"",VLOOKUP($J151,'YARN CODES'!$A$2:$E1000,4,0),"")</f>
        <v/>
      </c>
    </row>
    <row r="152" ht="16.2" customHeight="1" s="87">
      <c r="C152" s="59">
        <f>IF(J152&lt;&gt;"","CWA","")</f>
        <v/>
      </c>
      <c r="K152" s="4">
        <f>IF(J152&lt;&gt;"",VLOOKUP($J152,'YARN CODES'!$A$2:$E1000,2,0),"")</f>
        <v/>
      </c>
      <c r="L152" s="4">
        <f>IF(K152&lt;&gt;"",VLOOKUP($J152,'YARN CODES'!$A$2:$E1000,3,0),"")</f>
        <v/>
      </c>
      <c r="M152" s="4">
        <f>IF(L152&lt;&gt;"",VLOOKUP($J152,'YARN CODES'!$A$2:$E1000,4,0),"")</f>
        <v/>
      </c>
      <c r="N152" s="4">
        <f>IF(M152&lt;&gt;"",VLOOKUP($J152,'YARN CODES'!$A$2:$E1000,4,0),"")</f>
        <v/>
      </c>
    </row>
    <row r="153" ht="16.2" customHeight="1" s="87">
      <c r="C153" s="59">
        <f>IF(J153&lt;&gt;"","CWA","")</f>
        <v/>
      </c>
      <c r="K153" s="4">
        <f>IF(J153&lt;&gt;"",VLOOKUP($J153,'YARN CODES'!$A$2:$E1000,2,0),"")</f>
        <v/>
      </c>
      <c r="L153" s="4">
        <f>IF(K153&lt;&gt;"",VLOOKUP($J153,'YARN CODES'!$A$2:$E1000,3,0),"")</f>
        <v/>
      </c>
      <c r="M153" s="4">
        <f>IF(L153&lt;&gt;"",VLOOKUP($J153,'YARN CODES'!$A$2:$E1000,4,0),"")</f>
        <v/>
      </c>
      <c r="N153" s="4">
        <f>IF(M153&lt;&gt;"",VLOOKUP($J153,'YARN CODES'!$A$2:$E1000,4,0),"")</f>
        <v/>
      </c>
    </row>
    <row r="154" ht="16.2" customHeight="1" s="87">
      <c r="C154" s="59">
        <f>IF(J154&lt;&gt;"","CWA","")</f>
        <v/>
      </c>
      <c r="K154" s="4">
        <f>IF(J154&lt;&gt;"",VLOOKUP($J154,'YARN CODES'!$A$2:$E1000,2,0),"")</f>
        <v/>
      </c>
      <c r="L154" s="4">
        <f>IF(K154&lt;&gt;"",VLOOKUP($J154,'YARN CODES'!$A$2:$E1000,3,0),"")</f>
        <v/>
      </c>
      <c r="M154" s="4">
        <f>IF(L154&lt;&gt;"",VLOOKUP($J154,'YARN CODES'!$A$2:$E1000,4,0),"")</f>
        <v/>
      </c>
      <c r="N154" s="4">
        <f>IF(M154&lt;&gt;"",VLOOKUP($J154,'YARN CODES'!$A$2:$E1000,4,0),"")</f>
        <v/>
      </c>
    </row>
    <row r="155" ht="16.2" customHeight="1" s="87">
      <c r="C155" s="59">
        <f>IF(J155&lt;&gt;"","CWA","")</f>
        <v/>
      </c>
      <c r="K155" s="4">
        <f>IF(J155&lt;&gt;"",VLOOKUP($J155,'YARN CODES'!$A$2:$E1000,2,0),"")</f>
        <v/>
      </c>
      <c r="L155" s="4">
        <f>IF(K155&lt;&gt;"",VLOOKUP($J155,'YARN CODES'!$A$2:$E1000,3,0),"")</f>
        <v/>
      </c>
      <c r="M155" s="4">
        <f>IF(L155&lt;&gt;"",VLOOKUP($J155,'YARN CODES'!$A$2:$E1000,4,0),"")</f>
        <v/>
      </c>
      <c r="N155" s="4">
        <f>IF(M155&lt;&gt;"",VLOOKUP($J155,'YARN CODES'!$A$2:$E1000,4,0),"")</f>
        <v/>
      </c>
    </row>
    <row r="156" ht="16.2" customHeight="1" s="87">
      <c r="C156" s="59">
        <f>IF(J156&lt;&gt;"","CWA","")</f>
        <v/>
      </c>
      <c r="K156" s="4">
        <f>IF(J156&lt;&gt;"",VLOOKUP($J156,'YARN CODES'!$A$2:$E1000,2,0),"")</f>
        <v/>
      </c>
      <c r="L156" s="4">
        <f>IF(K156&lt;&gt;"",VLOOKUP($J156,'YARN CODES'!$A$2:$E1000,3,0),"")</f>
        <v/>
      </c>
      <c r="M156" s="4">
        <f>IF(L156&lt;&gt;"",VLOOKUP($J156,'YARN CODES'!$A$2:$E1000,4,0),"")</f>
        <v/>
      </c>
      <c r="N156" s="4">
        <f>IF(M156&lt;&gt;"",VLOOKUP($J156,'YARN CODES'!$A$2:$E1000,4,0),"")</f>
        <v/>
      </c>
    </row>
    <row r="157" ht="16.2" customHeight="1" s="87">
      <c r="C157" s="59">
        <f>IF(J157&lt;&gt;"","CWA","")</f>
        <v/>
      </c>
      <c r="K157" s="4">
        <f>IF(J157&lt;&gt;"",VLOOKUP($J157,'YARN CODES'!$A$2:$E1000,2,0),"")</f>
        <v/>
      </c>
      <c r="L157" s="4">
        <f>IF(K157&lt;&gt;"",VLOOKUP($J157,'YARN CODES'!$A$2:$E1000,3,0),"")</f>
        <v/>
      </c>
      <c r="M157" s="4">
        <f>IF(L157&lt;&gt;"",VLOOKUP($J157,'YARN CODES'!$A$2:$E1000,4,0),"")</f>
        <v/>
      </c>
      <c r="N157" s="4">
        <f>IF(M157&lt;&gt;"",VLOOKUP($J157,'YARN CODES'!$A$2:$E1000,4,0),"")</f>
        <v/>
      </c>
    </row>
    <row r="158" ht="16.2" customHeight="1" s="87">
      <c r="C158" s="59">
        <f>IF(J158&lt;&gt;"","CWA","")</f>
        <v/>
      </c>
      <c r="K158" s="4">
        <f>IF(J158&lt;&gt;"",VLOOKUP($J158,'YARN CODES'!$A$2:$E1000,2,0),"")</f>
        <v/>
      </c>
      <c r="L158" s="4">
        <f>IF(K158&lt;&gt;"",VLOOKUP($J158,'YARN CODES'!$A$2:$E1000,3,0),"")</f>
        <v/>
      </c>
      <c r="M158" s="4">
        <f>IF(L158&lt;&gt;"",VLOOKUP($J158,'YARN CODES'!$A$2:$E1000,4,0),"")</f>
        <v/>
      </c>
      <c r="N158" s="4">
        <f>IF(M158&lt;&gt;"",VLOOKUP($J158,'YARN CODES'!$A$2:$E1000,4,0),"")</f>
        <v/>
      </c>
    </row>
    <row r="159" ht="16.2" customHeight="1" s="87">
      <c r="C159" s="59">
        <f>IF(J159&lt;&gt;"","CWA","")</f>
        <v/>
      </c>
      <c r="K159" s="4">
        <f>IF(J159&lt;&gt;"",VLOOKUP($J159,'YARN CODES'!$A$2:$E1000,2,0),"")</f>
        <v/>
      </c>
      <c r="L159" s="4">
        <f>IF(K159&lt;&gt;"",VLOOKUP($J159,'YARN CODES'!$A$2:$E1000,3,0),"")</f>
        <v/>
      </c>
      <c r="M159" s="4">
        <f>IF(L159&lt;&gt;"",VLOOKUP($J159,'YARN CODES'!$A$2:$E1000,4,0),"")</f>
        <v/>
      </c>
      <c r="N159" s="4">
        <f>IF(M159&lt;&gt;"",VLOOKUP($J159,'YARN CODES'!$A$2:$E1000,4,0),"")</f>
        <v/>
      </c>
    </row>
    <row r="160" ht="16.2" customHeight="1" s="87">
      <c r="C160" s="59">
        <f>IF(J160&lt;&gt;"","CWA","")</f>
        <v/>
      </c>
      <c r="K160" s="4">
        <f>IF(J160&lt;&gt;"",VLOOKUP($J160,'YARN CODES'!$A$2:$E1000,2,0),"")</f>
        <v/>
      </c>
      <c r="L160" s="4">
        <f>IF(K160&lt;&gt;"",VLOOKUP($J160,'YARN CODES'!$A$2:$E1000,3,0),"")</f>
        <v/>
      </c>
      <c r="M160" s="4">
        <f>IF(L160&lt;&gt;"",VLOOKUP($J160,'YARN CODES'!$A$2:$E1000,4,0),"")</f>
        <v/>
      </c>
      <c r="N160" s="4">
        <f>IF(M160&lt;&gt;"",VLOOKUP($J160,'YARN CODES'!$A$2:$E1000,4,0),"")</f>
        <v/>
      </c>
    </row>
    <row r="161" ht="16.2" customHeight="1" s="87">
      <c r="C161" s="59">
        <f>IF(J161&lt;&gt;"","CWA","")</f>
        <v/>
      </c>
      <c r="K161" s="4">
        <f>IF(J161&lt;&gt;"",VLOOKUP($J161,'YARN CODES'!$A$2:$E1000,2,0),"")</f>
        <v/>
      </c>
      <c r="L161" s="4">
        <f>IF(K161&lt;&gt;"",VLOOKUP($J161,'YARN CODES'!$A$2:$E1000,3,0),"")</f>
        <v/>
      </c>
      <c r="M161" s="4">
        <f>IF(L161&lt;&gt;"",VLOOKUP($J161,'YARN CODES'!$A$2:$E1000,4,0),"")</f>
        <v/>
      </c>
      <c r="N161" s="4">
        <f>IF(M161&lt;&gt;"",VLOOKUP($J161,'YARN CODES'!$A$2:$E1000,4,0),"")</f>
        <v/>
      </c>
    </row>
    <row r="162" ht="16.2" customHeight="1" s="87">
      <c r="C162" s="59">
        <f>IF(J162&lt;&gt;"","CWA","")</f>
        <v/>
      </c>
      <c r="K162" s="4">
        <f>IF(J162&lt;&gt;"",VLOOKUP($J162,'YARN CODES'!$A$2:$E1000,2,0),"")</f>
        <v/>
      </c>
      <c r="L162" s="4">
        <f>IF(K162&lt;&gt;"",VLOOKUP($J162,'YARN CODES'!$A$2:$E1000,3,0),"")</f>
        <v/>
      </c>
      <c r="M162" s="4">
        <f>IF(L162&lt;&gt;"",VLOOKUP($J162,'YARN CODES'!$A$2:$E1000,4,0),"")</f>
        <v/>
      </c>
      <c r="N162" s="4">
        <f>IF(M162&lt;&gt;"",VLOOKUP($J162,'YARN CODES'!$A$2:$E1000,4,0),"")</f>
        <v/>
      </c>
    </row>
    <row r="163" ht="16.2" customHeight="1" s="87">
      <c r="C163" s="59">
        <f>IF(J163&lt;&gt;"","CWA","")</f>
        <v/>
      </c>
      <c r="K163" s="4">
        <f>IF(J163&lt;&gt;"",VLOOKUP($J163,'YARN CODES'!$A$2:$E1000,2,0),"")</f>
        <v/>
      </c>
      <c r="L163" s="4">
        <f>IF(K163&lt;&gt;"",VLOOKUP($J163,'YARN CODES'!$A$2:$E1000,3,0),"")</f>
        <v/>
      </c>
      <c r="M163" s="4">
        <f>IF(L163&lt;&gt;"",VLOOKUP($J163,'YARN CODES'!$A$2:$E1000,4,0),"")</f>
        <v/>
      </c>
      <c r="N163" s="4">
        <f>IF(M163&lt;&gt;"",VLOOKUP($J163,'YARN CODES'!$A$2:$E1000,4,0),"")</f>
        <v/>
      </c>
    </row>
    <row r="164" ht="16.2" customHeight="1" s="87">
      <c r="C164" s="59">
        <f>IF(J164&lt;&gt;"","CWA","")</f>
        <v/>
      </c>
      <c r="K164" s="4">
        <f>IF(J164&lt;&gt;"",VLOOKUP($J164,'YARN CODES'!$A$2:$E1000,2,0),"")</f>
        <v/>
      </c>
      <c r="L164" s="4">
        <f>IF(K164&lt;&gt;"",VLOOKUP($J164,'YARN CODES'!$A$2:$E1000,3,0),"")</f>
        <v/>
      </c>
      <c r="M164" s="4">
        <f>IF(L164&lt;&gt;"",VLOOKUP($J164,'YARN CODES'!$A$2:$E1000,4,0),"")</f>
        <v/>
      </c>
      <c r="N164" s="4">
        <f>IF(M164&lt;&gt;"",VLOOKUP($J164,'YARN CODES'!$A$2:$E1000,4,0),"")</f>
        <v/>
      </c>
    </row>
    <row r="165" ht="16.2" customHeight="1" s="87">
      <c r="C165" s="59">
        <f>IF(J165&lt;&gt;"","CWA","")</f>
        <v/>
      </c>
      <c r="K165" s="4">
        <f>IF(J165&lt;&gt;"",VLOOKUP($J165,'YARN CODES'!$A$2:$E1000,2,0),"")</f>
        <v/>
      </c>
      <c r="L165" s="4">
        <f>IF(K165&lt;&gt;"",VLOOKUP($J165,'YARN CODES'!$A$2:$E1000,3,0),"")</f>
        <v/>
      </c>
      <c r="M165" s="4">
        <f>IF(L165&lt;&gt;"",VLOOKUP($J165,'YARN CODES'!$A$2:$E1000,4,0),"")</f>
        <v/>
      </c>
      <c r="N165" s="4">
        <f>IF(M165&lt;&gt;"",VLOOKUP($J165,'YARN CODES'!$A$2:$E1000,4,0),"")</f>
        <v/>
      </c>
    </row>
    <row r="166" ht="16.2" customHeight="1" s="87">
      <c r="C166" s="59">
        <f>IF(J166&lt;&gt;"","CWA","")</f>
        <v/>
      </c>
      <c r="K166" s="4">
        <f>IF(J166&lt;&gt;"",VLOOKUP($J166,'YARN CODES'!$A$2:$E1000,2,0),"")</f>
        <v/>
      </c>
      <c r="L166" s="4">
        <f>IF(K166&lt;&gt;"",VLOOKUP($J166,'YARN CODES'!$A$2:$E1000,3,0),"")</f>
        <v/>
      </c>
      <c r="M166" s="4">
        <f>IF(L166&lt;&gt;"",VLOOKUP($J166,'YARN CODES'!$A$2:$E1000,4,0),"")</f>
        <v/>
      </c>
      <c r="N166" s="4">
        <f>IF(M166&lt;&gt;"",VLOOKUP($J166,'YARN CODES'!$A$2:$E1000,4,0),"")</f>
        <v/>
      </c>
    </row>
    <row r="167" ht="16.2" customHeight="1" s="87">
      <c r="C167" s="59">
        <f>IF(J167&lt;&gt;"","CWA","")</f>
        <v/>
      </c>
      <c r="K167" s="4">
        <f>IF(J167&lt;&gt;"",VLOOKUP($J167,'YARN CODES'!$A$2:$E1000,2,0),"")</f>
        <v/>
      </c>
      <c r="L167" s="4">
        <f>IF(K167&lt;&gt;"",VLOOKUP($J167,'YARN CODES'!$A$2:$E1000,3,0),"")</f>
        <v/>
      </c>
      <c r="M167" s="4">
        <f>IF(L167&lt;&gt;"",VLOOKUP($J167,'YARN CODES'!$A$2:$E1000,4,0),"")</f>
        <v/>
      </c>
      <c r="N167" s="4">
        <f>IF(M167&lt;&gt;"",VLOOKUP($J167,'YARN CODES'!$A$2:$E1000,4,0),"")</f>
        <v/>
      </c>
    </row>
    <row r="168" ht="16.2" customHeight="1" s="87">
      <c r="C168" s="59">
        <f>IF(J168&lt;&gt;"","CWA","")</f>
        <v/>
      </c>
      <c r="K168" s="4">
        <f>IF(J168&lt;&gt;"",VLOOKUP($J168,'YARN CODES'!$A$2:$E1000,2,0),"")</f>
        <v/>
      </c>
      <c r="L168" s="4">
        <f>IF(K168&lt;&gt;"",VLOOKUP($J168,'YARN CODES'!$A$2:$E1000,3,0),"")</f>
        <v/>
      </c>
      <c r="M168" s="4">
        <f>IF(L168&lt;&gt;"",VLOOKUP($J168,'YARN CODES'!$A$2:$E1000,4,0),"")</f>
        <v/>
      </c>
      <c r="N168" s="4">
        <f>IF(M168&lt;&gt;"",VLOOKUP($J168,'YARN CODES'!$A$2:$E1000,4,0),"")</f>
        <v/>
      </c>
    </row>
    <row r="169" ht="16.2" customHeight="1" s="87">
      <c r="C169" s="59">
        <f>IF(J169&lt;&gt;"","CWA","")</f>
        <v/>
      </c>
      <c r="K169" s="4">
        <f>IF(J169&lt;&gt;"",VLOOKUP($J169,'YARN CODES'!$A$2:$E1000,2,0),"")</f>
        <v/>
      </c>
      <c r="L169" s="4">
        <f>IF(K169&lt;&gt;"",VLOOKUP($J169,'YARN CODES'!$A$2:$E1000,3,0),"")</f>
        <v/>
      </c>
      <c r="M169" s="4">
        <f>IF(L169&lt;&gt;"",VLOOKUP($J169,'YARN CODES'!$A$2:$E1000,4,0),"")</f>
        <v/>
      </c>
      <c r="N169" s="4">
        <f>IF(M169&lt;&gt;"",VLOOKUP($J169,'YARN CODES'!$A$2:$E1000,4,0),"")</f>
        <v/>
      </c>
    </row>
    <row r="170" ht="16.2" customHeight="1" s="87">
      <c r="C170" s="59">
        <f>IF(J170&lt;&gt;"","CWA","")</f>
        <v/>
      </c>
      <c r="K170" s="4">
        <f>IF(J170&lt;&gt;"",VLOOKUP($J170,'YARN CODES'!$A$2:$E1000,2,0),"")</f>
        <v/>
      </c>
      <c r="L170" s="4">
        <f>IF(K170&lt;&gt;"",VLOOKUP($J170,'YARN CODES'!$A$2:$E1000,3,0),"")</f>
        <v/>
      </c>
      <c r="M170" s="4">
        <f>IF(L170&lt;&gt;"",VLOOKUP($J170,'YARN CODES'!$A$2:$E1000,4,0),"")</f>
        <v/>
      </c>
      <c r="N170" s="4">
        <f>IF(M170&lt;&gt;"",VLOOKUP($J170,'YARN CODES'!$A$2:$E1000,4,0),"")</f>
        <v/>
      </c>
    </row>
    <row r="171" ht="16.2" customHeight="1" s="87">
      <c r="C171" s="59">
        <f>IF(J171&lt;&gt;"","CWA","")</f>
        <v/>
      </c>
      <c r="K171" s="4">
        <f>IF(J171&lt;&gt;"",VLOOKUP($J171,'YARN CODES'!$A$2:$E1000,2,0),"")</f>
        <v/>
      </c>
      <c r="L171" s="4">
        <f>IF(K171&lt;&gt;"",VLOOKUP($J171,'YARN CODES'!$A$2:$E1000,3,0),"")</f>
        <v/>
      </c>
      <c r="M171" s="4">
        <f>IF(L171&lt;&gt;"",VLOOKUP($J171,'YARN CODES'!$A$2:$E1000,4,0),"")</f>
        <v/>
      </c>
      <c r="N171" s="4">
        <f>IF(M171&lt;&gt;"",VLOOKUP($J171,'YARN CODES'!$A$2:$E1000,4,0),"")</f>
        <v/>
      </c>
    </row>
    <row r="172" ht="16.2" customHeight="1" s="87">
      <c r="C172" s="59">
        <f>IF(J172&lt;&gt;"","CWA","")</f>
        <v/>
      </c>
      <c r="K172" s="4">
        <f>IF(J172&lt;&gt;"",VLOOKUP($J172,'YARN CODES'!$A$2:$E1000,2,0),"")</f>
        <v/>
      </c>
      <c r="L172" s="4">
        <f>IF(K172&lt;&gt;"",VLOOKUP($J172,'YARN CODES'!$A$2:$E1000,3,0),"")</f>
        <v/>
      </c>
      <c r="M172" s="4">
        <f>IF(L172&lt;&gt;"",VLOOKUP($J172,'YARN CODES'!$A$2:$E1000,4,0),"")</f>
        <v/>
      </c>
      <c r="N172" s="4">
        <f>IF(M172&lt;&gt;"",VLOOKUP($J172,'YARN CODES'!$A$2:$E1000,4,0),"")</f>
        <v/>
      </c>
    </row>
    <row r="173" ht="16.2" customHeight="1" s="87">
      <c r="C173" s="59">
        <f>IF(J173&lt;&gt;"","CWA","")</f>
        <v/>
      </c>
      <c r="K173" s="4">
        <f>IF(J173&lt;&gt;"",VLOOKUP($J173,'YARN CODES'!$A$2:$E1000,2,0),"")</f>
        <v/>
      </c>
      <c r="L173" s="4">
        <f>IF(K173&lt;&gt;"",VLOOKUP($J173,'YARN CODES'!$A$2:$E1000,3,0),"")</f>
        <v/>
      </c>
      <c r="M173" s="4">
        <f>IF(L173&lt;&gt;"",VLOOKUP($J173,'YARN CODES'!$A$2:$E1000,4,0),"")</f>
        <v/>
      </c>
      <c r="N173" s="4">
        <f>IF(M173&lt;&gt;"",VLOOKUP($J173,'YARN CODES'!$A$2:$E1000,4,0),"")</f>
        <v/>
      </c>
    </row>
    <row r="174" ht="16.2" customHeight="1" s="87">
      <c r="C174" s="59">
        <f>IF(J174&lt;&gt;"","CWA","")</f>
        <v/>
      </c>
      <c r="K174" s="4">
        <f>IF(J174&lt;&gt;"",VLOOKUP($J174,'YARN CODES'!$A$2:$E1000,2,0),"")</f>
        <v/>
      </c>
      <c r="L174" s="4">
        <f>IF(K174&lt;&gt;"",VLOOKUP($J174,'YARN CODES'!$A$2:$E1000,3,0),"")</f>
        <v/>
      </c>
      <c r="M174" s="4">
        <f>IF(L174&lt;&gt;"",VLOOKUP($J174,'YARN CODES'!$A$2:$E1000,4,0),"")</f>
        <v/>
      </c>
      <c r="N174" s="4">
        <f>IF(M174&lt;&gt;"",VLOOKUP($J174,'YARN CODES'!$A$2:$E1000,4,0),"")</f>
        <v/>
      </c>
    </row>
    <row r="175" ht="16.2" customHeight="1" s="87">
      <c r="C175" s="59">
        <f>IF(J175&lt;&gt;"","CWA","")</f>
        <v/>
      </c>
      <c r="K175" s="4">
        <f>IF(J175&lt;&gt;"",VLOOKUP($J175,'YARN CODES'!$A$2:$E1000,2,0),"")</f>
        <v/>
      </c>
      <c r="L175" s="4">
        <f>IF(K175&lt;&gt;"",VLOOKUP($J175,'YARN CODES'!$A$2:$E1000,3,0),"")</f>
        <v/>
      </c>
      <c r="M175" s="4">
        <f>IF(L175&lt;&gt;"",VLOOKUP($J175,'YARN CODES'!$A$2:$E1000,4,0),"")</f>
        <v/>
      </c>
      <c r="N175" s="4">
        <f>IF(M175&lt;&gt;"",VLOOKUP($J175,'YARN CODES'!$A$2:$E1000,4,0),"")</f>
        <v/>
      </c>
    </row>
    <row r="176" ht="16.2" customHeight="1" s="87">
      <c r="C176" s="59">
        <f>IF(J176&lt;&gt;"","CWA","")</f>
        <v/>
      </c>
      <c r="K176" s="4">
        <f>IF(J176&lt;&gt;"",VLOOKUP($J176,'YARN CODES'!$A$2:$E1000,2,0),"")</f>
        <v/>
      </c>
      <c r="L176" s="4">
        <f>IF(K176&lt;&gt;"",VLOOKUP($J176,'YARN CODES'!$A$2:$E1000,3,0),"")</f>
        <v/>
      </c>
      <c r="M176" s="4">
        <f>IF(L176&lt;&gt;"",VLOOKUP($J176,'YARN CODES'!$A$2:$E1000,4,0),"")</f>
        <v/>
      </c>
      <c r="N176" s="4">
        <f>IF(M176&lt;&gt;"",VLOOKUP($J176,'YARN CODES'!$A$2:$E1000,4,0),"")</f>
        <v/>
      </c>
    </row>
    <row r="177" ht="16.2" customHeight="1" s="87">
      <c r="C177" s="59">
        <f>IF(J177&lt;&gt;"","CWA","")</f>
        <v/>
      </c>
      <c r="K177" s="4">
        <f>IF(J177&lt;&gt;"",VLOOKUP($J177,'YARN CODES'!$A$2:$E1000,2,0),"")</f>
        <v/>
      </c>
      <c r="L177" s="4">
        <f>IF(K177&lt;&gt;"",VLOOKUP($J177,'YARN CODES'!$A$2:$E1000,3,0),"")</f>
        <v/>
      </c>
      <c r="M177" s="4">
        <f>IF(L177&lt;&gt;"",VLOOKUP($J177,'YARN CODES'!$A$2:$E1000,4,0),"")</f>
        <v/>
      </c>
      <c r="N177" s="4">
        <f>IF(M177&lt;&gt;"",VLOOKUP($J177,'YARN CODES'!$A$2:$E1000,4,0),"")</f>
        <v/>
      </c>
    </row>
    <row r="178" ht="16.2" customHeight="1" s="87">
      <c r="C178" s="59">
        <f>IF(J178&lt;&gt;"","CWA","")</f>
        <v/>
      </c>
      <c r="K178" s="4">
        <f>IF(J178&lt;&gt;"",VLOOKUP($J178,'YARN CODES'!$A$2:$E1000,2,0),"")</f>
        <v/>
      </c>
      <c r="L178" s="4">
        <f>IF(K178&lt;&gt;"",VLOOKUP($J178,'YARN CODES'!$A$2:$E1000,3,0),"")</f>
        <v/>
      </c>
      <c r="M178" s="4">
        <f>IF(L178&lt;&gt;"",VLOOKUP($J178,'YARN CODES'!$A$2:$E1000,4,0),"")</f>
        <v/>
      </c>
      <c r="N178" s="4">
        <f>IF(M178&lt;&gt;"",VLOOKUP($J178,'YARN CODES'!$A$2:$E1000,4,0),"")</f>
        <v/>
      </c>
    </row>
    <row r="179" ht="16.2" customHeight="1" s="87">
      <c r="C179" s="59">
        <f>IF(J179&lt;&gt;"","CWA","")</f>
        <v/>
      </c>
      <c r="K179" s="4">
        <f>IF(J179&lt;&gt;"",VLOOKUP($J179,'YARN CODES'!$A$2:$E1000,2,0),"")</f>
        <v/>
      </c>
      <c r="L179" s="4">
        <f>IF(K179&lt;&gt;"",VLOOKUP($J179,'YARN CODES'!$A$2:$E1000,3,0),"")</f>
        <v/>
      </c>
      <c r="M179" s="4">
        <f>IF(L179&lt;&gt;"",VLOOKUP($J179,'YARN CODES'!$A$2:$E1000,4,0),"")</f>
        <v/>
      </c>
      <c r="N179" s="4">
        <f>IF(M179&lt;&gt;"",VLOOKUP($J179,'YARN CODES'!$A$2:$E1000,4,0),"")</f>
        <v/>
      </c>
    </row>
    <row r="180" ht="16.2" customHeight="1" s="87">
      <c r="C180" s="59">
        <f>IF(J180&lt;&gt;"","CWA","")</f>
        <v/>
      </c>
      <c r="K180" s="4">
        <f>IF(J180&lt;&gt;"",VLOOKUP($J180,'YARN CODES'!$A$2:$E1000,2,0),"")</f>
        <v/>
      </c>
      <c r="L180" s="4">
        <f>IF(K180&lt;&gt;"",VLOOKUP($J180,'YARN CODES'!$A$2:$E1000,3,0),"")</f>
        <v/>
      </c>
      <c r="M180" s="4">
        <f>IF(L180&lt;&gt;"",VLOOKUP($J180,'YARN CODES'!$A$2:$E1000,4,0),"")</f>
        <v/>
      </c>
      <c r="N180" s="4">
        <f>IF(M180&lt;&gt;"",VLOOKUP($J180,'YARN CODES'!$A$2:$E1000,4,0),"")</f>
        <v/>
      </c>
    </row>
    <row r="181" ht="16.2" customHeight="1" s="87">
      <c r="C181" s="59">
        <f>IF(J181&lt;&gt;"","CWA","")</f>
        <v/>
      </c>
      <c r="K181" s="4">
        <f>IF(J181&lt;&gt;"",VLOOKUP($J181,'YARN CODES'!$A$2:$E1000,2,0),"")</f>
        <v/>
      </c>
      <c r="L181" s="4">
        <f>IF(K181&lt;&gt;"",VLOOKUP($J181,'YARN CODES'!$A$2:$E1000,3,0),"")</f>
        <v/>
      </c>
      <c r="M181" s="4">
        <f>IF(L181&lt;&gt;"",VLOOKUP($J181,'YARN CODES'!$A$2:$E1000,4,0),"")</f>
        <v/>
      </c>
      <c r="N181" s="4">
        <f>IF(M181&lt;&gt;"",VLOOKUP($J181,'YARN CODES'!$A$2:$E1000,4,0),"")</f>
        <v/>
      </c>
    </row>
    <row r="182" ht="16.2" customHeight="1" s="87">
      <c r="C182" s="59">
        <f>IF(J182&lt;&gt;"","CWA","")</f>
        <v/>
      </c>
      <c r="K182" s="4">
        <f>IF(J182&lt;&gt;"",VLOOKUP($J182,'YARN CODES'!$A$2:$E1000,2,0),"")</f>
        <v/>
      </c>
      <c r="L182" s="4">
        <f>IF(K182&lt;&gt;"",VLOOKUP($J182,'YARN CODES'!$A$2:$E1000,3,0),"")</f>
        <v/>
      </c>
      <c r="M182" s="4">
        <f>IF(L182&lt;&gt;"",VLOOKUP($J182,'YARN CODES'!$A$2:$E1000,4,0),"")</f>
        <v/>
      </c>
      <c r="N182" s="4">
        <f>IF(M182&lt;&gt;"",VLOOKUP($J182,'YARN CODES'!$A$2:$E1000,4,0),"")</f>
        <v/>
      </c>
    </row>
    <row r="183" ht="16.2" customHeight="1" s="87">
      <c r="C183" s="59">
        <f>IF(J183&lt;&gt;"","CWA","")</f>
        <v/>
      </c>
      <c r="K183" s="4">
        <f>IF(J183&lt;&gt;"",VLOOKUP($J183,'YARN CODES'!$A$2:$E1000,2,0),"")</f>
        <v/>
      </c>
      <c r="L183" s="4">
        <f>IF(K183&lt;&gt;"",VLOOKUP($J183,'YARN CODES'!$A$2:$E1000,3,0),"")</f>
        <v/>
      </c>
      <c r="M183" s="4">
        <f>IF(L183&lt;&gt;"",VLOOKUP($J183,'YARN CODES'!$A$2:$E1000,4,0),"")</f>
        <v/>
      </c>
      <c r="N183" s="4">
        <f>IF(M183&lt;&gt;"",VLOOKUP($J183,'YARN CODES'!$A$2:$E1000,4,0),"")</f>
        <v/>
      </c>
    </row>
    <row r="184" ht="16.2" customHeight="1" s="87">
      <c r="C184" s="59">
        <f>IF(J184&lt;&gt;"","CWA","")</f>
        <v/>
      </c>
      <c r="K184" s="4">
        <f>IF(J184&lt;&gt;"",VLOOKUP($J184,'YARN CODES'!$A$2:$E1000,2,0),"")</f>
        <v/>
      </c>
      <c r="L184" s="4">
        <f>IF(K184&lt;&gt;"",VLOOKUP($J184,'YARN CODES'!$A$2:$E1000,3,0),"")</f>
        <v/>
      </c>
      <c r="M184" s="4">
        <f>IF(L184&lt;&gt;"",VLOOKUP($J184,'YARN CODES'!$A$2:$E1000,4,0),"")</f>
        <v/>
      </c>
      <c r="N184" s="4">
        <f>IF(M184&lt;&gt;"",VLOOKUP($J184,'YARN CODES'!$A$2:$E1000,4,0),"")</f>
        <v/>
      </c>
    </row>
    <row r="185" ht="16.2" customHeight="1" s="87">
      <c r="C185" s="59">
        <f>IF(J185&lt;&gt;"","CWA","")</f>
        <v/>
      </c>
      <c r="K185" s="4">
        <f>IF(J185&lt;&gt;"",VLOOKUP($J185,'YARN CODES'!$A$2:$E1000,2,0),"")</f>
        <v/>
      </c>
      <c r="L185" s="4">
        <f>IF(K185&lt;&gt;"",VLOOKUP($J185,'YARN CODES'!$A$2:$E1000,3,0),"")</f>
        <v/>
      </c>
      <c r="M185" s="4">
        <f>IF(L185&lt;&gt;"",VLOOKUP($J185,'YARN CODES'!$A$2:$E1000,4,0),"")</f>
        <v/>
      </c>
      <c r="N185" s="4">
        <f>IF(M185&lt;&gt;"",VLOOKUP($J185,'YARN CODES'!$A$2:$E1000,4,0),"")</f>
        <v/>
      </c>
    </row>
    <row r="186" ht="16.2" customHeight="1" s="87">
      <c r="C186" s="59">
        <f>IF(J186&lt;&gt;"","CWA","")</f>
        <v/>
      </c>
      <c r="K186" s="4">
        <f>IF(J186&lt;&gt;"",VLOOKUP($J186,'YARN CODES'!$A$2:$E1000,2,0),"")</f>
        <v/>
      </c>
      <c r="L186" s="4">
        <f>IF(K186&lt;&gt;"",VLOOKUP($J186,'YARN CODES'!$A$2:$E1000,3,0),"")</f>
        <v/>
      </c>
      <c r="M186" s="4">
        <f>IF(L186&lt;&gt;"",VLOOKUP($J186,'YARN CODES'!$A$2:$E1000,4,0),"")</f>
        <v/>
      </c>
      <c r="N186" s="4">
        <f>IF(M186&lt;&gt;"",VLOOKUP($J186,'YARN CODES'!$A$2:$E1000,4,0),"")</f>
        <v/>
      </c>
    </row>
    <row r="187" ht="16.2" customHeight="1" s="87">
      <c r="C187" s="59">
        <f>IF(J187&lt;&gt;"","CWA","")</f>
        <v/>
      </c>
      <c r="K187" s="4">
        <f>IF(J187&lt;&gt;"",VLOOKUP($J187,'YARN CODES'!$A$2:$E1000,2,0),"")</f>
        <v/>
      </c>
      <c r="L187" s="4">
        <f>IF(K187&lt;&gt;"",VLOOKUP($J187,'YARN CODES'!$A$2:$E1000,3,0),"")</f>
        <v/>
      </c>
      <c r="M187" s="4">
        <f>IF(L187&lt;&gt;"",VLOOKUP($J187,'YARN CODES'!$A$2:$E1000,4,0),"")</f>
        <v/>
      </c>
      <c r="N187" s="4">
        <f>IF(M187&lt;&gt;"",VLOOKUP($J187,'YARN CODES'!$A$2:$E1000,4,0),"")</f>
        <v/>
      </c>
    </row>
    <row r="188" ht="16.2" customHeight="1" s="87">
      <c r="C188" s="59">
        <f>IF(J188&lt;&gt;"","CWA","")</f>
        <v/>
      </c>
      <c r="K188" s="4">
        <f>IF(J188&lt;&gt;"",VLOOKUP($J188,'YARN CODES'!$A$2:$E1000,2,0),"")</f>
        <v/>
      </c>
      <c r="L188" s="4">
        <f>IF(K188&lt;&gt;"",VLOOKUP($J188,'YARN CODES'!$A$2:$E1000,3,0),"")</f>
        <v/>
      </c>
      <c r="M188" s="4">
        <f>IF(L188&lt;&gt;"",VLOOKUP($J188,'YARN CODES'!$A$2:$E1000,4,0),"")</f>
        <v/>
      </c>
      <c r="N188" s="4">
        <f>IF(M188&lt;&gt;"",VLOOKUP($J188,'YARN CODES'!$A$2:$E1000,4,0),"")</f>
        <v/>
      </c>
    </row>
    <row r="189" ht="16.2" customHeight="1" s="87">
      <c r="C189" s="59">
        <f>IF(J189&lt;&gt;"","CWA","")</f>
        <v/>
      </c>
      <c r="K189" s="4">
        <f>IF(J189&lt;&gt;"",VLOOKUP($J189,'YARN CODES'!$A$2:$E1000,2,0),"")</f>
        <v/>
      </c>
      <c r="L189" s="4">
        <f>IF(K189&lt;&gt;"",VLOOKUP($J189,'YARN CODES'!$A$2:$E1000,3,0),"")</f>
        <v/>
      </c>
      <c r="M189" s="4">
        <f>IF(L189&lt;&gt;"",VLOOKUP($J189,'YARN CODES'!$A$2:$E1000,4,0),"")</f>
        <v/>
      </c>
      <c r="N189" s="4">
        <f>IF(M189&lt;&gt;"",VLOOKUP($J189,'YARN CODES'!$A$2:$E1000,4,0),"")</f>
        <v/>
      </c>
    </row>
    <row r="190" ht="16.2" customHeight="1" s="87">
      <c r="C190" s="59">
        <f>IF(J190&lt;&gt;"","CWA","")</f>
        <v/>
      </c>
      <c r="K190" s="4">
        <f>IF(J190&lt;&gt;"",VLOOKUP($J190,'YARN CODES'!$A$2:$E1000,2,0),"")</f>
        <v/>
      </c>
      <c r="L190" s="4">
        <f>IF(K190&lt;&gt;"",VLOOKUP($J190,'YARN CODES'!$A$2:$E1000,3,0),"")</f>
        <v/>
      </c>
      <c r="M190" s="4">
        <f>IF(L190&lt;&gt;"",VLOOKUP($J190,'YARN CODES'!$A$2:$E1000,4,0),"")</f>
        <v/>
      </c>
      <c r="N190" s="4">
        <f>IF(M190&lt;&gt;"",VLOOKUP($J190,'YARN CODES'!$A$2:$E1000,4,0),"")</f>
        <v/>
      </c>
    </row>
    <row r="191" ht="16.2" customHeight="1" s="87">
      <c r="C191" s="59">
        <f>IF(J191&lt;&gt;"","CWA","")</f>
        <v/>
      </c>
      <c r="K191" s="4">
        <f>IF(J191&lt;&gt;"",VLOOKUP($J191,'YARN CODES'!$A$2:$E1000,2,0),"")</f>
        <v/>
      </c>
      <c r="L191" s="4">
        <f>IF(K191&lt;&gt;"",VLOOKUP($J191,'YARN CODES'!$A$2:$E1000,3,0),"")</f>
        <v/>
      </c>
      <c r="M191" s="4">
        <f>IF(L191&lt;&gt;"",VLOOKUP($J191,'YARN CODES'!$A$2:$E1000,4,0),"")</f>
        <v/>
      </c>
      <c r="N191" s="4">
        <f>IF(M191&lt;&gt;"",VLOOKUP($J191,'YARN CODES'!$A$2:$E1000,4,0),"")</f>
        <v/>
      </c>
    </row>
    <row r="192" ht="16.2" customHeight="1" s="87">
      <c r="C192" s="59">
        <f>IF(J192&lt;&gt;"","CWA","")</f>
        <v/>
      </c>
      <c r="K192" s="4">
        <f>IF(J192&lt;&gt;"",VLOOKUP($J192,'YARN CODES'!$A$2:$E1000,2,0),"")</f>
        <v/>
      </c>
      <c r="L192" s="4">
        <f>IF(K192&lt;&gt;"",VLOOKUP($J192,'YARN CODES'!$A$2:$E1000,3,0),"")</f>
        <v/>
      </c>
      <c r="M192" s="4">
        <f>IF(L192&lt;&gt;"",VLOOKUP($J192,'YARN CODES'!$A$2:$E1000,4,0),"")</f>
        <v/>
      </c>
      <c r="N192" s="4">
        <f>IF(M192&lt;&gt;"",VLOOKUP($J192,'YARN CODES'!$A$2:$E1000,4,0),"")</f>
        <v/>
      </c>
    </row>
    <row r="193" ht="16.2" customHeight="1" s="87">
      <c r="C193" s="59">
        <f>IF(J193&lt;&gt;"","CWA","")</f>
        <v/>
      </c>
      <c r="K193" s="4">
        <f>IF(J193&lt;&gt;"",VLOOKUP($J193,'YARN CODES'!$A$2:$E1000,2,0),"")</f>
        <v/>
      </c>
      <c r="L193" s="4">
        <f>IF(K193&lt;&gt;"",VLOOKUP($J193,'YARN CODES'!$A$2:$E1000,3,0),"")</f>
        <v/>
      </c>
      <c r="M193" s="4">
        <f>IF(L193&lt;&gt;"",VLOOKUP($J193,'YARN CODES'!$A$2:$E1000,4,0),"")</f>
        <v/>
      </c>
      <c r="N193" s="4">
        <f>IF(M193&lt;&gt;"",VLOOKUP($J193,'YARN CODES'!$A$2:$E1000,4,0),"")</f>
        <v/>
      </c>
    </row>
    <row r="194" ht="16.2" customHeight="1" s="87">
      <c r="C194" s="59">
        <f>IF(J194&lt;&gt;"","CWA","")</f>
        <v/>
      </c>
      <c r="K194" s="4">
        <f>IF(J194&lt;&gt;"",VLOOKUP($J194,'YARN CODES'!$A$2:$E1000,2,0),"")</f>
        <v/>
      </c>
      <c r="L194" s="4">
        <f>IF(K194&lt;&gt;"",VLOOKUP($J194,'YARN CODES'!$A$2:$E1000,3,0),"")</f>
        <v/>
      </c>
      <c r="M194" s="4">
        <f>IF(L194&lt;&gt;"",VLOOKUP($J194,'YARN CODES'!$A$2:$E1000,4,0),"")</f>
        <v/>
      </c>
      <c r="N194" s="4">
        <f>IF(M194&lt;&gt;"",VLOOKUP($J194,'YARN CODES'!$A$2:$E1000,4,0),"")</f>
        <v/>
      </c>
    </row>
    <row r="195" ht="16.2" customHeight="1" s="87">
      <c r="C195" s="59">
        <f>IF(J195&lt;&gt;"","CWA","")</f>
        <v/>
      </c>
      <c r="K195" s="4">
        <f>IF(J195&lt;&gt;"",VLOOKUP($J195,'YARN CODES'!$A$2:$E1000,2,0),"")</f>
        <v/>
      </c>
      <c r="L195" s="4">
        <f>IF(K195&lt;&gt;"",VLOOKUP($J195,'YARN CODES'!$A$2:$E1000,3,0),"")</f>
        <v/>
      </c>
      <c r="M195" s="4">
        <f>IF(L195&lt;&gt;"",VLOOKUP($J195,'YARN CODES'!$A$2:$E1000,4,0),"")</f>
        <v/>
      </c>
      <c r="N195" s="4">
        <f>IF(M195&lt;&gt;"",VLOOKUP($J195,'YARN CODES'!$A$2:$E1000,4,0),"")</f>
        <v/>
      </c>
    </row>
    <row r="196" ht="16.2" customHeight="1" s="87">
      <c r="C196" s="59">
        <f>IF(J196&lt;&gt;"","CWA","")</f>
        <v/>
      </c>
      <c r="K196" s="4">
        <f>IF(J196&lt;&gt;"",VLOOKUP($J196,'YARN CODES'!$A$2:$E1000,2,0),"")</f>
        <v/>
      </c>
      <c r="L196" s="4">
        <f>IF(K196&lt;&gt;"",VLOOKUP($J196,'YARN CODES'!$A$2:$E1000,3,0),"")</f>
        <v/>
      </c>
      <c r="M196" s="4">
        <f>IF(L196&lt;&gt;"",VLOOKUP($J196,'YARN CODES'!$A$2:$E1000,4,0),"")</f>
        <v/>
      </c>
      <c r="N196" s="4">
        <f>IF(M196&lt;&gt;"",VLOOKUP($J196,'YARN CODES'!$A$2:$E1000,4,0),"")</f>
        <v/>
      </c>
    </row>
    <row r="197" ht="16.2" customHeight="1" s="87">
      <c r="C197" s="59">
        <f>IF(J197&lt;&gt;"","CWA","")</f>
        <v/>
      </c>
      <c r="K197" s="4">
        <f>IF(J197&lt;&gt;"",VLOOKUP($J197,'YARN CODES'!$A$2:$E1000,2,0),"")</f>
        <v/>
      </c>
      <c r="L197" s="4">
        <f>IF(K197&lt;&gt;"",VLOOKUP($J197,'YARN CODES'!$A$2:$E1000,3,0),"")</f>
        <v/>
      </c>
      <c r="M197" s="4">
        <f>IF(L197&lt;&gt;"",VLOOKUP($J197,'YARN CODES'!$A$2:$E1000,4,0),"")</f>
        <v/>
      </c>
      <c r="N197" s="4">
        <f>IF(M197&lt;&gt;"",VLOOKUP($J197,'YARN CODES'!$A$2:$E1000,4,0),"")</f>
        <v/>
      </c>
    </row>
    <row r="198" ht="16.2" customHeight="1" s="87">
      <c r="C198" s="59">
        <f>IF(J198&lt;&gt;"","CWA","")</f>
        <v/>
      </c>
      <c r="K198" s="4">
        <f>IF(J198&lt;&gt;"",VLOOKUP($J198,'YARN CODES'!$A$2:$E1000,2,0),"")</f>
        <v/>
      </c>
      <c r="L198" s="4">
        <f>IF(K198&lt;&gt;"",VLOOKUP($J198,'YARN CODES'!$A$2:$E1000,3,0),"")</f>
        <v/>
      </c>
      <c r="M198" s="4">
        <f>IF(L198&lt;&gt;"",VLOOKUP($J198,'YARN CODES'!$A$2:$E1000,4,0),"")</f>
        <v/>
      </c>
      <c r="N198" s="4">
        <f>IF(M198&lt;&gt;"",VLOOKUP($J198,'YARN CODES'!$A$2:$E1000,4,0),"")</f>
        <v/>
      </c>
    </row>
    <row r="199" ht="16.2" customHeight="1" s="87">
      <c r="C199" s="59">
        <f>IF(J199&lt;&gt;"","CWA","")</f>
        <v/>
      </c>
      <c r="K199" s="4">
        <f>IF(J199&lt;&gt;"",VLOOKUP($J199,'YARN CODES'!$A$2:$E1000,2,0),"")</f>
        <v/>
      </c>
      <c r="L199" s="4">
        <f>IF(K199&lt;&gt;"",VLOOKUP($J199,'YARN CODES'!$A$2:$E1000,3,0),"")</f>
        <v/>
      </c>
      <c r="M199" s="4">
        <f>IF(L199&lt;&gt;"",VLOOKUP($J199,'YARN CODES'!$A$2:$E1000,4,0),"")</f>
        <v/>
      </c>
      <c r="N199" s="4">
        <f>IF(M199&lt;&gt;"",VLOOKUP($J199,'YARN CODES'!$A$2:$E1000,4,0),"")</f>
        <v/>
      </c>
    </row>
    <row r="200" ht="16.2" customHeight="1" s="87">
      <c r="C200" s="59">
        <f>IF(J200&lt;&gt;"","CWA","")</f>
        <v/>
      </c>
      <c r="K200" s="4">
        <f>IF(J200&lt;&gt;"",VLOOKUP($J200,'YARN CODES'!$A$2:$E1000,2,0),"")</f>
        <v/>
      </c>
      <c r="L200" s="4">
        <f>IF(K200&lt;&gt;"",VLOOKUP($J200,'YARN CODES'!$A$2:$E1000,3,0),"")</f>
        <v/>
      </c>
      <c r="M200" s="4">
        <f>IF(L200&lt;&gt;"",VLOOKUP($J200,'YARN CODES'!$A$2:$E1000,4,0),"")</f>
        <v/>
      </c>
      <c r="N200" s="4">
        <f>IF(M200&lt;&gt;"",VLOOKUP($J200,'YARN CODES'!$A$2:$E1000,4,0),"")</f>
        <v/>
      </c>
    </row>
    <row r="201" ht="16.2" customHeight="1" s="87">
      <c r="C201" s="59">
        <f>IF(J201&lt;&gt;"","CWA","")</f>
        <v/>
      </c>
      <c r="K201" s="4">
        <f>IF(J201&lt;&gt;"",VLOOKUP($J201,'YARN CODES'!$A$2:$E1000,2,0),"")</f>
        <v/>
      </c>
      <c r="L201" s="4">
        <f>IF(K201&lt;&gt;"",VLOOKUP($J201,'YARN CODES'!$A$2:$E1000,3,0),"")</f>
        <v/>
      </c>
      <c r="M201" s="4">
        <f>IF(L201&lt;&gt;"",VLOOKUP($J201,'YARN CODES'!$A$2:$E1000,4,0),"")</f>
        <v/>
      </c>
      <c r="N201" s="4">
        <f>IF(M201&lt;&gt;"",VLOOKUP($J201,'YARN CODES'!$A$2:$E1000,4,0),"")</f>
        <v/>
      </c>
    </row>
    <row r="202" ht="16.2" customHeight="1" s="87">
      <c r="C202" s="59">
        <f>IF(J202&lt;&gt;"","CWA","")</f>
        <v/>
      </c>
      <c r="K202" s="4">
        <f>IF(J202&lt;&gt;"",VLOOKUP($J202,'YARN CODES'!$A$2:$E1000,2,0),"")</f>
        <v/>
      </c>
      <c r="L202" s="4">
        <f>IF(K202&lt;&gt;"",VLOOKUP($J202,'YARN CODES'!$A$2:$E1000,3,0),"")</f>
        <v/>
      </c>
      <c r="M202" s="4">
        <f>IF(L202&lt;&gt;"",VLOOKUP($J202,'YARN CODES'!$A$2:$E1000,4,0),"")</f>
        <v/>
      </c>
      <c r="N202" s="4">
        <f>IF(M202&lt;&gt;"",VLOOKUP($J202,'YARN CODES'!$A$2:$E1000,4,0),"")</f>
        <v/>
      </c>
    </row>
    <row r="203" ht="16.2" customHeight="1" s="87">
      <c r="C203" s="59">
        <f>IF(J203&lt;&gt;"","CWA","")</f>
        <v/>
      </c>
      <c r="K203" s="4">
        <f>IF(J203&lt;&gt;"",VLOOKUP($J203,'YARN CODES'!$A$2:$E1000,2,0),"")</f>
        <v/>
      </c>
      <c r="L203" s="4">
        <f>IF(K203&lt;&gt;"",VLOOKUP($J203,'YARN CODES'!$A$2:$E1000,3,0),"")</f>
        <v/>
      </c>
      <c r="M203" s="4">
        <f>IF(L203&lt;&gt;"",VLOOKUP($J203,'YARN CODES'!$A$2:$E1000,4,0),"")</f>
        <v/>
      </c>
      <c r="N203" s="4">
        <f>IF(M203&lt;&gt;"",VLOOKUP($J203,'YARN CODES'!$A$2:$E1000,4,0),"")</f>
        <v/>
      </c>
    </row>
    <row r="204" ht="16.2" customHeight="1" s="87">
      <c r="C204" s="59">
        <f>IF(J204&lt;&gt;"","CWA","")</f>
        <v/>
      </c>
      <c r="K204" s="4">
        <f>IF(J204&lt;&gt;"",VLOOKUP($J204,'YARN CODES'!$A$2:$E1000,2,0),"")</f>
        <v/>
      </c>
      <c r="L204" s="4">
        <f>IF(K204&lt;&gt;"",VLOOKUP($J204,'YARN CODES'!$A$2:$E1000,3,0),"")</f>
        <v/>
      </c>
      <c r="M204" s="4">
        <f>IF(L204&lt;&gt;"",VLOOKUP($J204,'YARN CODES'!$A$2:$E1000,4,0),"")</f>
        <v/>
      </c>
      <c r="N204" s="4">
        <f>IF(M204&lt;&gt;"",VLOOKUP($J204,'YARN CODES'!$A$2:$E1000,4,0),"")</f>
        <v/>
      </c>
    </row>
    <row r="205" ht="16.2" customHeight="1" s="87">
      <c r="C205" s="59">
        <f>IF(J205&lt;&gt;"","CWA","")</f>
        <v/>
      </c>
      <c r="K205" s="4">
        <f>IF(J205&lt;&gt;"",VLOOKUP($J205,'YARN CODES'!$A$2:$E1000,2,0),"")</f>
        <v/>
      </c>
      <c r="L205" s="4">
        <f>IF(K205&lt;&gt;"",VLOOKUP($J205,'YARN CODES'!$A$2:$E1000,3,0),"")</f>
        <v/>
      </c>
      <c r="M205" s="4">
        <f>IF(L205&lt;&gt;"",VLOOKUP($J205,'YARN CODES'!$A$2:$E1000,4,0),"")</f>
        <v/>
      </c>
      <c r="N205" s="4">
        <f>IF(M205&lt;&gt;"",VLOOKUP($J205,'YARN CODES'!$A$2:$E1000,4,0),"")</f>
        <v/>
      </c>
    </row>
    <row r="206" ht="16.2" customHeight="1" s="87">
      <c r="C206" s="59">
        <f>IF(J206&lt;&gt;"","CWA","")</f>
        <v/>
      </c>
      <c r="K206" s="4">
        <f>IF(J206&lt;&gt;"",VLOOKUP($J206,'YARN CODES'!$A$2:$E1000,2,0),"")</f>
        <v/>
      </c>
      <c r="L206" s="4">
        <f>IF(K206&lt;&gt;"",VLOOKUP($J206,'YARN CODES'!$A$2:$E1000,3,0),"")</f>
        <v/>
      </c>
      <c r="M206" s="4">
        <f>IF(L206&lt;&gt;"",VLOOKUP($J206,'YARN CODES'!$A$2:$E1000,4,0),"")</f>
        <v/>
      </c>
      <c r="N206" s="4">
        <f>IF(M206&lt;&gt;"",VLOOKUP($J206,'YARN CODES'!$A$2:$E1000,4,0),"")</f>
        <v/>
      </c>
    </row>
    <row r="207" ht="16.2" customHeight="1" s="87">
      <c r="C207" s="59">
        <f>IF(J207&lt;&gt;"","CWA","")</f>
        <v/>
      </c>
      <c r="K207" s="4">
        <f>IF(J207&lt;&gt;"",VLOOKUP($J207,'YARN CODES'!$A$2:$E1000,2,0),"")</f>
        <v/>
      </c>
      <c r="L207" s="4">
        <f>IF(K207&lt;&gt;"",VLOOKUP($J207,'YARN CODES'!$A$2:$E1000,3,0),"")</f>
        <v/>
      </c>
      <c r="M207" s="4">
        <f>IF(L207&lt;&gt;"",VLOOKUP($J207,'YARN CODES'!$A$2:$E1000,4,0),"")</f>
        <v/>
      </c>
      <c r="N207" s="4">
        <f>IF(M207&lt;&gt;"",VLOOKUP($J207,'YARN CODES'!$A$2:$E1000,4,0),"")</f>
        <v/>
      </c>
    </row>
    <row r="208" ht="16.2" customHeight="1" s="87">
      <c r="C208" s="59">
        <f>IF(J208&lt;&gt;"","CWA","")</f>
        <v/>
      </c>
      <c r="K208" s="4">
        <f>IF(J208&lt;&gt;"",VLOOKUP($J208,'YARN CODES'!$A$2:$E1000,2,0),"")</f>
        <v/>
      </c>
      <c r="L208" s="4">
        <f>IF(K208&lt;&gt;"",VLOOKUP($J208,'YARN CODES'!$A$2:$E1000,3,0),"")</f>
        <v/>
      </c>
      <c r="M208" s="4">
        <f>IF(L208&lt;&gt;"",VLOOKUP($J208,'YARN CODES'!$A$2:$E1000,4,0),"")</f>
        <v/>
      </c>
      <c r="N208" s="4">
        <f>IF(M208&lt;&gt;"",VLOOKUP($J208,'YARN CODES'!$A$2:$E1000,4,0),"")</f>
        <v/>
      </c>
    </row>
    <row r="209" ht="16.2" customHeight="1" s="87">
      <c r="C209" s="59">
        <f>IF(J209&lt;&gt;"","CWA","")</f>
        <v/>
      </c>
      <c r="K209" s="4">
        <f>IF(J209&lt;&gt;"",VLOOKUP($J209,'YARN CODES'!$A$2:$E1000,2,0),"")</f>
        <v/>
      </c>
      <c r="L209" s="4">
        <f>IF(K209&lt;&gt;"",VLOOKUP($J209,'YARN CODES'!$A$2:$E1000,3,0),"")</f>
        <v/>
      </c>
      <c r="M209" s="4">
        <f>IF(L209&lt;&gt;"",VLOOKUP($J209,'YARN CODES'!$A$2:$E1000,4,0),"")</f>
        <v/>
      </c>
      <c r="N209" s="4">
        <f>IF(M209&lt;&gt;"",VLOOKUP($J209,'YARN CODES'!$A$2:$E1000,4,0),"")</f>
        <v/>
      </c>
    </row>
    <row r="210" ht="16.2" customHeight="1" s="87">
      <c r="C210" s="59">
        <f>IF(J210&lt;&gt;"","CWA","")</f>
        <v/>
      </c>
      <c r="K210" s="4">
        <f>IF(J210&lt;&gt;"",VLOOKUP($J210,'YARN CODES'!$A$2:$E1000,2,0),"")</f>
        <v/>
      </c>
      <c r="L210" s="4">
        <f>IF(K210&lt;&gt;"",VLOOKUP($J210,'YARN CODES'!$A$2:$E1000,3,0),"")</f>
        <v/>
      </c>
      <c r="M210" s="4">
        <f>IF(L210&lt;&gt;"",VLOOKUP($J210,'YARN CODES'!$A$2:$E1000,4,0),"")</f>
        <v/>
      </c>
      <c r="N210" s="4">
        <f>IF(M210&lt;&gt;"",VLOOKUP($J210,'YARN CODES'!$A$2:$E1000,4,0),"")</f>
        <v/>
      </c>
    </row>
    <row r="211" ht="16.2" customHeight="1" s="87">
      <c r="C211" s="59">
        <f>IF(J211&lt;&gt;"","CWA","")</f>
        <v/>
      </c>
      <c r="K211" s="4">
        <f>IF(J211&lt;&gt;"",VLOOKUP($J211,'YARN CODES'!$A$2:$E1000,2,0),"")</f>
        <v/>
      </c>
      <c r="L211" s="4">
        <f>IF(K211&lt;&gt;"",VLOOKUP($J211,'YARN CODES'!$A$2:$E1000,3,0),"")</f>
        <v/>
      </c>
      <c r="M211" s="4">
        <f>IF(L211&lt;&gt;"",VLOOKUP($J211,'YARN CODES'!$A$2:$E1000,4,0),"")</f>
        <v/>
      </c>
      <c r="N211" s="4">
        <f>IF(M211&lt;&gt;"",VLOOKUP($J211,'YARN CODES'!$A$2:$E1000,4,0),"")</f>
        <v/>
      </c>
    </row>
    <row r="212" ht="16.2" customHeight="1" s="87">
      <c r="C212" s="59">
        <f>IF(J212&lt;&gt;"","CWA","")</f>
        <v/>
      </c>
      <c r="K212" s="4">
        <f>IF(J212&lt;&gt;"",VLOOKUP($J212,'YARN CODES'!$A$2:$E1000,2,0),"")</f>
        <v/>
      </c>
      <c r="L212" s="4">
        <f>IF(K212&lt;&gt;"",VLOOKUP($J212,'YARN CODES'!$A$2:$E1000,3,0),"")</f>
        <v/>
      </c>
      <c r="M212" s="4">
        <f>IF(L212&lt;&gt;"",VLOOKUP($J212,'YARN CODES'!$A$2:$E1000,4,0),"")</f>
        <v/>
      </c>
      <c r="N212" s="4">
        <f>IF(M212&lt;&gt;"",VLOOKUP($J212,'YARN CODES'!$A$2:$E1000,4,0),"")</f>
        <v/>
      </c>
    </row>
    <row r="213" ht="16.2" customHeight="1" s="87">
      <c r="C213" s="59">
        <f>IF(J213&lt;&gt;"","CWA","")</f>
        <v/>
      </c>
      <c r="K213" s="4">
        <f>IF(J213&lt;&gt;"",VLOOKUP($J213,'YARN CODES'!$A$2:$E1000,2,0),"")</f>
        <v/>
      </c>
      <c r="L213" s="4">
        <f>IF(K213&lt;&gt;"",VLOOKUP($J213,'YARN CODES'!$A$2:$E1000,3,0),"")</f>
        <v/>
      </c>
      <c r="M213" s="4">
        <f>IF(L213&lt;&gt;"",VLOOKUP($J213,'YARN CODES'!$A$2:$E1000,4,0),"")</f>
        <v/>
      </c>
      <c r="N213" s="4">
        <f>IF(M213&lt;&gt;"",VLOOKUP($J213,'YARN CODES'!$A$2:$E1000,4,0),"")</f>
        <v/>
      </c>
    </row>
    <row r="214" ht="16.2" customHeight="1" s="87">
      <c r="C214" s="59">
        <f>IF(J214&lt;&gt;"","CWA","")</f>
        <v/>
      </c>
      <c r="K214" s="4">
        <f>IF(J214&lt;&gt;"",VLOOKUP($J214,'YARN CODES'!$A$2:$E1000,2,0),"")</f>
        <v/>
      </c>
      <c r="L214" s="4">
        <f>IF(K214&lt;&gt;"",VLOOKUP($J214,'YARN CODES'!$A$2:$E1000,3,0),"")</f>
        <v/>
      </c>
      <c r="M214" s="4">
        <f>IF(L214&lt;&gt;"",VLOOKUP($J214,'YARN CODES'!$A$2:$E1000,4,0),"")</f>
        <v/>
      </c>
      <c r="N214" s="4">
        <f>IF(M214&lt;&gt;"",VLOOKUP($J214,'YARN CODES'!$A$2:$E1000,4,0),"")</f>
        <v/>
      </c>
    </row>
    <row r="215" ht="16.2" customHeight="1" s="87">
      <c r="C215" s="59">
        <f>IF(J215&lt;&gt;"","CWA","")</f>
        <v/>
      </c>
      <c r="K215" s="4">
        <f>IF(J215&lt;&gt;"",VLOOKUP($J215,'YARN CODES'!$A$2:$E1000,2,0),"")</f>
        <v/>
      </c>
      <c r="L215" s="4">
        <f>IF(K215&lt;&gt;"",VLOOKUP($J215,'YARN CODES'!$A$2:$E1000,3,0),"")</f>
        <v/>
      </c>
      <c r="M215" s="4">
        <f>IF(L215&lt;&gt;"",VLOOKUP($J215,'YARN CODES'!$A$2:$E1000,4,0),"")</f>
        <v/>
      </c>
      <c r="N215" s="4">
        <f>IF(M215&lt;&gt;"",VLOOKUP($J215,'YARN CODES'!$A$2:$E1000,4,0),"")</f>
        <v/>
      </c>
    </row>
    <row r="216" ht="16.2" customHeight="1" s="87">
      <c r="C216" s="59">
        <f>IF(J216&lt;&gt;"","CWA","")</f>
        <v/>
      </c>
      <c r="K216" s="4">
        <f>IF(J216&lt;&gt;"",VLOOKUP($J216,'YARN CODES'!$A$2:$E1000,2,0),"")</f>
        <v/>
      </c>
      <c r="L216" s="4">
        <f>IF(K216&lt;&gt;"",VLOOKUP($J216,'YARN CODES'!$A$2:$E1000,3,0),"")</f>
        <v/>
      </c>
      <c r="M216" s="4">
        <f>IF(L216&lt;&gt;"",VLOOKUP($J216,'YARN CODES'!$A$2:$E1000,4,0),"")</f>
        <v/>
      </c>
      <c r="N216" s="4">
        <f>IF(M216&lt;&gt;"",VLOOKUP($J216,'YARN CODES'!$A$2:$E1000,4,0),"")</f>
        <v/>
      </c>
    </row>
    <row r="217" ht="16.2" customHeight="1" s="87">
      <c r="C217" s="59">
        <f>IF(J217&lt;&gt;"","CWA","")</f>
        <v/>
      </c>
      <c r="K217" s="4">
        <f>IF(J217&lt;&gt;"",VLOOKUP($J217,'YARN CODES'!$A$2:$E1000,2,0),"")</f>
        <v/>
      </c>
      <c r="L217" s="4">
        <f>IF(K217&lt;&gt;"",VLOOKUP($J217,'YARN CODES'!$A$2:$E1000,3,0),"")</f>
        <v/>
      </c>
      <c r="M217" s="4">
        <f>IF(L217&lt;&gt;"",VLOOKUP($J217,'YARN CODES'!$A$2:$E1000,4,0),"")</f>
        <v/>
      </c>
      <c r="N217" s="4">
        <f>IF(M217&lt;&gt;"",VLOOKUP($J217,'YARN CODES'!$A$2:$E1000,4,0),"")</f>
        <v/>
      </c>
    </row>
    <row r="218" ht="16.2" customHeight="1" s="87">
      <c r="C218" s="59">
        <f>IF(J218&lt;&gt;"","CWA","")</f>
        <v/>
      </c>
      <c r="K218" s="4">
        <f>IF(J218&lt;&gt;"",VLOOKUP($J218,'YARN CODES'!$A$2:$E1000,2,0),"")</f>
        <v/>
      </c>
      <c r="L218" s="4">
        <f>IF(K218&lt;&gt;"",VLOOKUP($J218,'YARN CODES'!$A$2:$E1000,3,0),"")</f>
        <v/>
      </c>
      <c r="M218" s="4">
        <f>IF(L218&lt;&gt;"",VLOOKUP($J218,'YARN CODES'!$A$2:$E1000,4,0),"")</f>
        <v/>
      </c>
      <c r="N218" s="4">
        <f>IF(M218&lt;&gt;"",VLOOKUP($J218,'YARN CODES'!$A$2:$E1000,4,0),"")</f>
        <v/>
      </c>
    </row>
    <row r="219" ht="16.2" customHeight="1" s="87">
      <c r="C219" s="59">
        <f>IF(J219&lt;&gt;"","CWA","")</f>
        <v/>
      </c>
      <c r="K219" s="4">
        <f>IF(J219&lt;&gt;"",VLOOKUP($J219,'YARN CODES'!$A$2:$E1000,2,0),"")</f>
        <v/>
      </c>
      <c r="L219" s="4">
        <f>IF(K219&lt;&gt;"",VLOOKUP($J219,'YARN CODES'!$A$2:$E1000,3,0),"")</f>
        <v/>
      </c>
      <c r="M219" s="4">
        <f>IF(L219&lt;&gt;"",VLOOKUP($J219,'YARN CODES'!$A$2:$E1000,4,0),"")</f>
        <v/>
      </c>
      <c r="N219" s="4">
        <f>IF(M219&lt;&gt;"",VLOOKUP($J219,'YARN CODES'!$A$2:$E1000,4,0),"")</f>
        <v/>
      </c>
    </row>
    <row r="220" ht="16.2" customHeight="1" s="87">
      <c r="C220" s="59">
        <f>IF(J220&lt;&gt;"","CWA","")</f>
        <v/>
      </c>
      <c r="K220" s="4">
        <f>IF(J220&lt;&gt;"",VLOOKUP($J220,'YARN CODES'!$A$2:$E1000,2,0),"")</f>
        <v/>
      </c>
      <c r="L220" s="4">
        <f>IF(K220&lt;&gt;"",VLOOKUP($J220,'YARN CODES'!$A$2:$E1000,3,0),"")</f>
        <v/>
      </c>
      <c r="M220" s="4">
        <f>IF(L220&lt;&gt;"",VLOOKUP($J220,'YARN CODES'!$A$2:$E1000,4,0),"")</f>
        <v/>
      </c>
      <c r="N220" s="4">
        <f>IF(M220&lt;&gt;"",VLOOKUP($J220,'YARN CODES'!$A$2:$E1000,4,0),"")</f>
        <v/>
      </c>
    </row>
    <row r="221" ht="16.2" customHeight="1" s="87">
      <c r="C221" s="59">
        <f>IF(J221&lt;&gt;"","CWA","")</f>
        <v/>
      </c>
      <c r="K221" s="4">
        <f>IF(J221&lt;&gt;"",VLOOKUP($J221,'YARN CODES'!$A$2:$E1000,2,0),"")</f>
        <v/>
      </c>
      <c r="L221" s="4">
        <f>IF(K221&lt;&gt;"",VLOOKUP($J221,'YARN CODES'!$A$2:$E1000,3,0),"")</f>
        <v/>
      </c>
      <c r="M221" s="4">
        <f>IF(L221&lt;&gt;"",VLOOKUP($J221,'YARN CODES'!$A$2:$E1000,4,0),"")</f>
        <v/>
      </c>
      <c r="N221" s="4">
        <f>IF(M221&lt;&gt;"",VLOOKUP($J221,'YARN CODES'!$A$2:$E1000,4,0),"")</f>
        <v/>
      </c>
    </row>
    <row r="222" ht="16.2" customHeight="1" s="87">
      <c r="C222" s="59">
        <f>IF(J222&lt;&gt;"","CWA","")</f>
        <v/>
      </c>
      <c r="K222" s="4">
        <f>IF(J222&lt;&gt;"",VLOOKUP($J222,'YARN CODES'!$A$2:$E1000,2,0),"")</f>
        <v/>
      </c>
      <c r="L222" s="4">
        <f>IF(K222&lt;&gt;"",VLOOKUP($J222,'YARN CODES'!$A$2:$E1000,3,0),"")</f>
        <v/>
      </c>
      <c r="M222" s="4">
        <f>IF(L222&lt;&gt;"",VLOOKUP($J222,'YARN CODES'!$A$2:$E1000,4,0),"")</f>
        <v/>
      </c>
      <c r="N222" s="4">
        <f>IF(M222&lt;&gt;"",VLOOKUP($J222,'YARN CODES'!$A$2:$E1000,4,0),"")</f>
        <v/>
      </c>
    </row>
    <row r="223" ht="16.2" customHeight="1" s="87">
      <c r="C223" s="59">
        <f>IF(J223&lt;&gt;"","CWA","")</f>
        <v/>
      </c>
      <c r="K223" s="4">
        <f>IF(J223&lt;&gt;"",VLOOKUP($J223,'YARN CODES'!$A$2:$E1000,2,0),"")</f>
        <v/>
      </c>
      <c r="L223" s="4">
        <f>IF(K223&lt;&gt;"",VLOOKUP($J223,'YARN CODES'!$A$2:$E1000,3,0),"")</f>
        <v/>
      </c>
      <c r="M223" s="4">
        <f>IF(L223&lt;&gt;"",VLOOKUP($J223,'YARN CODES'!$A$2:$E1000,4,0),"")</f>
        <v/>
      </c>
      <c r="N223" s="4">
        <f>IF(M223&lt;&gt;"",VLOOKUP($J223,'YARN CODES'!$A$2:$E1000,4,0),"")</f>
        <v/>
      </c>
    </row>
    <row r="224" ht="16.2" customHeight="1" s="87">
      <c r="C224" s="59">
        <f>IF(J224&lt;&gt;"","CWA","")</f>
        <v/>
      </c>
      <c r="K224" s="4">
        <f>IF(J224&lt;&gt;"",VLOOKUP($J224,'YARN CODES'!$A$2:$E1000,2,0),"")</f>
        <v/>
      </c>
      <c r="L224" s="4">
        <f>IF(K224&lt;&gt;"",VLOOKUP($J224,'YARN CODES'!$A$2:$E1000,3,0),"")</f>
        <v/>
      </c>
      <c r="M224" s="4">
        <f>IF(L224&lt;&gt;"",VLOOKUP($J224,'YARN CODES'!$A$2:$E1000,4,0),"")</f>
        <v/>
      </c>
      <c r="N224" s="4">
        <f>IF(M224&lt;&gt;"",VLOOKUP($J224,'YARN CODES'!$A$2:$E1000,4,0),"")</f>
        <v/>
      </c>
    </row>
    <row r="225" ht="16.2" customHeight="1" s="87">
      <c r="C225" s="59">
        <f>IF(J225&lt;&gt;"","CWA","")</f>
        <v/>
      </c>
      <c r="K225" s="4">
        <f>IF(J225&lt;&gt;"",VLOOKUP($J225,'YARN CODES'!$A$2:$E1000,2,0),"")</f>
        <v/>
      </c>
      <c r="L225" s="4">
        <f>IF(K225&lt;&gt;"",VLOOKUP($J225,'YARN CODES'!$A$2:$E1000,3,0),"")</f>
        <v/>
      </c>
      <c r="M225" s="4">
        <f>IF(L225&lt;&gt;"",VLOOKUP($J225,'YARN CODES'!$A$2:$E1000,4,0),"")</f>
        <v/>
      </c>
      <c r="N225" s="4">
        <f>IF(M225&lt;&gt;"",VLOOKUP($J225,'YARN CODES'!$A$2:$E1000,4,0),"")</f>
        <v/>
      </c>
    </row>
    <row r="226" ht="16.2" customHeight="1" s="87">
      <c r="C226" s="59">
        <f>IF(J226&lt;&gt;"","CWA","")</f>
        <v/>
      </c>
      <c r="K226" s="4">
        <f>IF(J226&lt;&gt;"",VLOOKUP($J226,'YARN CODES'!$A$2:$E1000,2,0),"")</f>
        <v/>
      </c>
      <c r="L226" s="4">
        <f>IF(K226&lt;&gt;"",VLOOKUP($J226,'YARN CODES'!$A$2:$E1000,3,0),"")</f>
        <v/>
      </c>
      <c r="M226" s="4">
        <f>IF(L226&lt;&gt;"",VLOOKUP($J226,'YARN CODES'!$A$2:$E1000,4,0),"")</f>
        <v/>
      </c>
      <c r="N226" s="4">
        <f>IF(M226&lt;&gt;"",VLOOKUP($J226,'YARN CODES'!$A$2:$E1000,4,0),"")</f>
        <v/>
      </c>
    </row>
    <row r="227" ht="16.2" customHeight="1" s="87">
      <c r="C227" s="59">
        <f>IF(J227&lt;&gt;"","CWA","")</f>
        <v/>
      </c>
      <c r="K227" s="4">
        <f>IF(J227&lt;&gt;"",VLOOKUP($J227,'YARN CODES'!$A$2:$E1000,2,0),"")</f>
        <v/>
      </c>
      <c r="L227" s="4">
        <f>IF(K227&lt;&gt;"",VLOOKUP($J227,'YARN CODES'!$A$2:$E1000,3,0),"")</f>
        <v/>
      </c>
      <c r="M227" s="4">
        <f>IF(L227&lt;&gt;"",VLOOKUP($J227,'YARN CODES'!$A$2:$E1000,4,0),"")</f>
        <v/>
      </c>
      <c r="N227" s="4">
        <f>IF(M227&lt;&gt;"",VLOOKUP($J227,'YARN CODES'!$A$2:$E1000,4,0),"")</f>
        <v/>
      </c>
    </row>
    <row r="228" ht="16.2" customHeight="1" s="87">
      <c r="C228" s="59">
        <f>IF(J228&lt;&gt;"","CWA","")</f>
        <v/>
      </c>
      <c r="K228" s="4">
        <f>IF(J228&lt;&gt;"",VLOOKUP($J228,'YARN CODES'!$A$2:$E1000,2,0),"")</f>
        <v/>
      </c>
      <c r="L228" s="4">
        <f>IF(K228&lt;&gt;"",VLOOKUP($J228,'YARN CODES'!$A$2:$E1000,3,0),"")</f>
        <v/>
      </c>
      <c r="M228" s="4">
        <f>IF(L228&lt;&gt;"",VLOOKUP($J228,'YARN CODES'!$A$2:$E1000,4,0),"")</f>
        <v/>
      </c>
      <c r="N228" s="4">
        <f>IF(M228&lt;&gt;"",VLOOKUP($J228,'YARN CODES'!$A$2:$E1000,4,0),"")</f>
        <v/>
      </c>
    </row>
    <row r="229" ht="16.2" customHeight="1" s="87">
      <c r="C229" s="59">
        <f>IF(J229&lt;&gt;"","CWA","")</f>
        <v/>
      </c>
      <c r="K229" s="4">
        <f>IF(J229&lt;&gt;"",VLOOKUP($J229,'YARN CODES'!$A$2:$E1000,2,0),"")</f>
        <v/>
      </c>
      <c r="L229" s="4">
        <f>IF(K229&lt;&gt;"",VLOOKUP($J229,'YARN CODES'!$A$2:$E1000,3,0),"")</f>
        <v/>
      </c>
      <c r="M229" s="4">
        <f>IF(L229&lt;&gt;"",VLOOKUP($J229,'YARN CODES'!$A$2:$E1000,4,0),"")</f>
        <v/>
      </c>
      <c r="N229" s="4">
        <f>IF(M229&lt;&gt;"",VLOOKUP($J229,'YARN CODES'!$A$2:$E1000,4,0),"")</f>
        <v/>
      </c>
    </row>
    <row r="230" ht="16.2" customHeight="1" s="87">
      <c r="C230" s="59">
        <f>IF(J230&lt;&gt;"","CWA","")</f>
        <v/>
      </c>
      <c r="K230" s="4">
        <f>IF(J230&lt;&gt;"",VLOOKUP($J230,'YARN CODES'!$A$2:$E1000,2,0),"")</f>
        <v/>
      </c>
      <c r="L230" s="4">
        <f>IF(K230&lt;&gt;"",VLOOKUP($J230,'YARN CODES'!$A$2:$E1000,3,0),"")</f>
        <v/>
      </c>
      <c r="M230" s="4">
        <f>IF(L230&lt;&gt;"",VLOOKUP($J230,'YARN CODES'!$A$2:$E1000,4,0),"")</f>
        <v/>
      </c>
      <c r="N230" s="4">
        <f>IF(M230&lt;&gt;"",VLOOKUP($J230,'YARN CODES'!$A$2:$E1000,4,0),"")</f>
        <v/>
      </c>
    </row>
    <row r="231" ht="16.2" customHeight="1" s="87">
      <c r="C231" s="59">
        <f>IF(J231&lt;&gt;"","CWA","")</f>
        <v/>
      </c>
      <c r="K231" s="4">
        <f>IF(J231&lt;&gt;"",VLOOKUP($J231,'YARN CODES'!$A$2:$E1000,2,0),"")</f>
        <v/>
      </c>
      <c r="L231" s="4">
        <f>IF(K231&lt;&gt;"",VLOOKUP($J231,'YARN CODES'!$A$2:$E1000,3,0),"")</f>
        <v/>
      </c>
      <c r="M231" s="4">
        <f>IF(L231&lt;&gt;"",VLOOKUP($J231,'YARN CODES'!$A$2:$E1000,4,0),"")</f>
        <v/>
      </c>
      <c r="N231" s="4">
        <f>IF(M231&lt;&gt;"",VLOOKUP($J231,'YARN CODES'!$A$2:$E1000,4,0),"")</f>
        <v/>
      </c>
    </row>
    <row r="232" ht="16.2" customHeight="1" s="87">
      <c r="C232" s="59">
        <f>IF(J232&lt;&gt;"","CWA","")</f>
        <v/>
      </c>
      <c r="K232" s="4">
        <f>IF(J232&lt;&gt;"",VLOOKUP($J232,'YARN CODES'!$A$2:$E1000,2,0),"")</f>
        <v/>
      </c>
      <c r="L232" s="4">
        <f>IF(K232&lt;&gt;"",VLOOKUP($J232,'YARN CODES'!$A$2:$E1000,3,0),"")</f>
        <v/>
      </c>
      <c r="M232" s="4">
        <f>IF(L232&lt;&gt;"",VLOOKUP($J232,'YARN CODES'!$A$2:$E1000,4,0),"")</f>
        <v/>
      </c>
      <c r="N232" s="4">
        <f>IF(M232&lt;&gt;"",VLOOKUP($J232,'YARN CODES'!$A$2:$E1000,4,0),"")</f>
        <v/>
      </c>
    </row>
    <row r="233" ht="16.2" customHeight="1" s="87">
      <c r="C233" s="59">
        <f>IF(J233&lt;&gt;"","CWA","")</f>
        <v/>
      </c>
      <c r="K233" s="4">
        <f>IF(J233&lt;&gt;"",VLOOKUP($J233,'YARN CODES'!$A$2:$E1000,2,0),"")</f>
        <v/>
      </c>
      <c r="L233" s="4">
        <f>IF(K233&lt;&gt;"",VLOOKUP($J233,'YARN CODES'!$A$2:$E1000,3,0),"")</f>
        <v/>
      </c>
      <c r="M233" s="4">
        <f>IF(L233&lt;&gt;"",VLOOKUP($J233,'YARN CODES'!$A$2:$E1000,4,0),"")</f>
        <v/>
      </c>
      <c r="N233" s="4">
        <f>IF(M233&lt;&gt;"",VLOOKUP($J233,'YARN CODES'!$A$2:$E1000,4,0),"")</f>
        <v/>
      </c>
    </row>
    <row r="234" ht="16.2" customHeight="1" s="87">
      <c r="C234" s="59">
        <f>IF(J234&lt;&gt;"","CWA","")</f>
        <v/>
      </c>
      <c r="K234" s="4">
        <f>IF(J234&lt;&gt;"",VLOOKUP($J234,'YARN CODES'!$A$2:$E1000,2,0),"")</f>
        <v/>
      </c>
      <c r="L234" s="4">
        <f>IF(K234&lt;&gt;"",VLOOKUP($J234,'YARN CODES'!$A$2:$E1000,3,0),"")</f>
        <v/>
      </c>
      <c r="M234" s="4">
        <f>IF(L234&lt;&gt;"",VLOOKUP($J234,'YARN CODES'!$A$2:$E1000,4,0),"")</f>
        <v/>
      </c>
      <c r="N234" s="4">
        <f>IF(M234&lt;&gt;"",VLOOKUP($J234,'YARN CODES'!$A$2:$E1000,4,0),"")</f>
        <v/>
      </c>
    </row>
    <row r="235" ht="16.2" customHeight="1" s="87">
      <c r="C235" s="59">
        <f>IF(J235&lt;&gt;"","CWA","")</f>
        <v/>
      </c>
      <c r="K235" s="4">
        <f>IF(J235&lt;&gt;"",VLOOKUP($J235,'YARN CODES'!$A$2:$E1000,2,0),"")</f>
        <v/>
      </c>
      <c r="L235" s="4">
        <f>IF(K235&lt;&gt;"",VLOOKUP($J235,'YARN CODES'!$A$2:$E1000,3,0),"")</f>
        <v/>
      </c>
      <c r="M235" s="4">
        <f>IF(L235&lt;&gt;"",VLOOKUP($J235,'YARN CODES'!$A$2:$E1000,4,0),"")</f>
        <v/>
      </c>
      <c r="N235" s="4">
        <f>IF(M235&lt;&gt;"",VLOOKUP($J235,'YARN CODES'!$A$2:$E1000,4,0),"")</f>
        <v/>
      </c>
    </row>
    <row r="236" ht="16.2" customHeight="1" s="87">
      <c r="C236" s="59">
        <f>IF(J236&lt;&gt;"","CWA","")</f>
        <v/>
      </c>
      <c r="K236" s="4">
        <f>IF(J236&lt;&gt;"",VLOOKUP($J236,'YARN CODES'!$A$2:$E1000,2,0),"")</f>
        <v/>
      </c>
      <c r="L236" s="4">
        <f>IF(K236&lt;&gt;"",VLOOKUP($J236,'YARN CODES'!$A$2:$E1000,3,0),"")</f>
        <v/>
      </c>
      <c r="M236" s="4">
        <f>IF(L236&lt;&gt;"",VLOOKUP($J236,'YARN CODES'!$A$2:$E1000,4,0),"")</f>
        <v/>
      </c>
      <c r="N236" s="4">
        <f>IF(M236&lt;&gt;"",VLOOKUP($J236,'YARN CODES'!$A$2:$E1000,4,0),"")</f>
        <v/>
      </c>
    </row>
    <row r="237" ht="16.2" customHeight="1" s="87">
      <c r="C237" s="59">
        <f>IF(J237&lt;&gt;"","CWA","")</f>
        <v/>
      </c>
      <c r="K237" s="4">
        <f>IF(J237&lt;&gt;"",VLOOKUP($J237,'YARN CODES'!$A$2:$E1000,2,0),"")</f>
        <v/>
      </c>
      <c r="L237" s="4">
        <f>IF(K237&lt;&gt;"",VLOOKUP($J237,'YARN CODES'!$A$2:$E1000,3,0),"")</f>
        <v/>
      </c>
      <c r="M237" s="4">
        <f>IF(L237&lt;&gt;"",VLOOKUP($J237,'YARN CODES'!$A$2:$E1000,4,0),"")</f>
        <v/>
      </c>
      <c r="N237" s="4">
        <f>IF(M237&lt;&gt;"",VLOOKUP($J237,'YARN CODES'!$A$2:$E1000,4,0),"")</f>
        <v/>
      </c>
    </row>
    <row r="238" ht="16.2" customHeight="1" s="87">
      <c r="C238" s="59">
        <f>IF(J238&lt;&gt;"","CWA","")</f>
        <v/>
      </c>
      <c r="K238" s="4">
        <f>IF(J238&lt;&gt;"",VLOOKUP($J238,'YARN CODES'!$A$2:$E1000,2,0),"")</f>
        <v/>
      </c>
      <c r="L238" s="4">
        <f>IF(K238&lt;&gt;"",VLOOKUP($J238,'YARN CODES'!$A$2:$E1000,3,0),"")</f>
        <v/>
      </c>
      <c r="M238" s="4">
        <f>IF(L238&lt;&gt;"",VLOOKUP($J238,'YARN CODES'!$A$2:$E1000,4,0),"")</f>
        <v/>
      </c>
      <c r="N238" s="4">
        <f>IF(M238&lt;&gt;"",VLOOKUP($J238,'YARN CODES'!$A$2:$E1000,4,0),"")</f>
        <v/>
      </c>
    </row>
    <row r="239" ht="16.2" customHeight="1" s="87">
      <c r="C239" s="59">
        <f>IF(J239&lt;&gt;"","CWA","")</f>
        <v/>
      </c>
      <c r="K239" s="4">
        <f>IF(J239&lt;&gt;"",VLOOKUP($J239,'YARN CODES'!$A$2:$E1000,2,0),"")</f>
        <v/>
      </c>
      <c r="L239" s="4">
        <f>IF(K239&lt;&gt;"",VLOOKUP($J239,'YARN CODES'!$A$2:$E1000,3,0),"")</f>
        <v/>
      </c>
      <c r="M239" s="4">
        <f>IF(L239&lt;&gt;"",VLOOKUP($J239,'YARN CODES'!$A$2:$E1000,4,0),"")</f>
        <v/>
      </c>
      <c r="N239" s="4">
        <f>IF(M239&lt;&gt;"",VLOOKUP($J239,'YARN CODES'!$A$2:$E1000,4,0),"")</f>
        <v/>
      </c>
    </row>
    <row r="240" ht="16.2" customHeight="1" s="87">
      <c r="C240" s="59">
        <f>IF(J240&lt;&gt;"","CWA","")</f>
        <v/>
      </c>
      <c r="K240" s="4">
        <f>IF(J240&lt;&gt;"",VLOOKUP($J240,'YARN CODES'!$A$2:$E1000,2,0),"")</f>
        <v/>
      </c>
      <c r="L240" s="4">
        <f>IF(K240&lt;&gt;"",VLOOKUP($J240,'YARN CODES'!$A$2:$E1000,3,0),"")</f>
        <v/>
      </c>
      <c r="M240" s="4">
        <f>IF(L240&lt;&gt;"",VLOOKUP($J240,'YARN CODES'!$A$2:$E1000,4,0),"")</f>
        <v/>
      </c>
      <c r="N240" s="4">
        <f>IF(M240&lt;&gt;"",VLOOKUP($J240,'YARN CODES'!$A$2:$E1000,4,0),"")</f>
        <v/>
      </c>
    </row>
    <row r="241" ht="16.2" customHeight="1" s="87">
      <c r="C241" s="59">
        <f>IF(J241&lt;&gt;"","CWA","")</f>
        <v/>
      </c>
      <c r="K241" s="4">
        <f>IF(J241&lt;&gt;"",VLOOKUP($J241,'YARN CODES'!$A$2:$E1000,2,0),"")</f>
        <v/>
      </c>
      <c r="L241" s="4">
        <f>IF(K241&lt;&gt;"",VLOOKUP($J241,'YARN CODES'!$A$2:$E1000,3,0),"")</f>
        <v/>
      </c>
      <c r="M241" s="4">
        <f>IF(L241&lt;&gt;"",VLOOKUP($J241,'YARN CODES'!$A$2:$E1000,4,0),"")</f>
        <v/>
      </c>
      <c r="N241" s="4">
        <f>IF(M241&lt;&gt;"",VLOOKUP($J241,'YARN CODES'!$A$2:$E1000,4,0),"")</f>
        <v/>
      </c>
    </row>
    <row r="242" ht="16.2" customHeight="1" s="87">
      <c r="C242" s="59">
        <f>IF(J242&lt;&gt;"","CWA","")</f>
        <v/>
      </c>
      <c r="K242" s="4">
        <f>IF(J242&lt;&gt;"",VLOOKUP($J242,'YARN CODES'!$A$2:$E1000,2,0),"")</f>
        <v/>
      </c>
      <c r="L242" s="4">
        <f>IF(K242&lt;&gt;"",VLOOKUP($J242,'YARN CODES'!$A$2:$E1000,3,0),"")</f>
        <v/>
      </c>
      <c r="M242" s="4">
        <f>IF(L242&lt;&gt;"",VLOOKUP($J242,'YARN CODES'!$A$2:$E1000,4,0),"")</f>
        <v/>
      </c>
      <c r="N242" s="4">
        <f>IF(M242&lt;&gt;"",VLOOKUP($J242,'YARN CODES'!$A$2:$E1000,4,0),"")</f>
        <v/>
      </c>
    </row>
    <row r="243" ht="16.2" customHeight="1" s="87">
      <c r="C243" s="59">
        <f>IF(J243&lt;&gt;"","CWA","")</f>
        <v/>
      </c>
      <c r="K243" s="4">
        <f>IF(J243&lt;&gt;"",VLOOKUP($J243,'YARN CODES'!$A$2:$E1000,2,0),"")</f>
        <v/>
      </c>
      <c r="L243" s="4">
        <f>IF(K243&lt;&gt;"",VLOOKUP($J243,'YARN CODES'!$A$2:$E1000,3,0),"")</f>
        <v/>
      </c>
      <c r="M243" s="4">
        <f>IF(L243&lt;&gt;"",VLOOKUP($J243,'YARN CODES'!$A$2:$E1000,4,0),"")</f>
        <v/>
      </c>
      <c r="N243" s="4">
        <f>IF(M243&lt;&gt;"",VLOOKUP($J243,'YARN CODES'!$A$2:$E1000,4,0),"")</f>
        <v/>
      </c>
    </row>
    <row r="244" ht="16.2" customHeight="1" s="87">
      <c r="C244" s="59">
        <f>IF(J244&lt;&gt;"","CWA","")</f>
        <v/>
      </c>
      <c r="K244" s="4">
        <f>IF(J244&lt;&gt;"",VLOOKUP($J244,'YARN CODES'!$A$2:$E1000,2,0),"")</f>
        <v/>
      </c>
      <c r="L244" s="4">
        <f>IF(K244&lt;&gt;"",VLOOKUP($J244,'YARN CODES'!$A$2:$E1000,3,0),"")</f>
        <v/>
      </c>
      <c r="M244" s="4">
        <f>IF(L244&lt;&gt;"",VLOOKUP($J244,'YARN CODES'!$A$2:$E1000,4,0),"")</f>
        <v/>
      </c>
      <c r="N244" s="4">
        <f>IF(M244&lt;&gt;"",VLOOKUP($J244,'YARN CODES'!$A$2:$E1000,4,0),"")</f>
        <v/>
      </c>
    </row>
    <row r="245" ht="16.2" customHeight="1" s="87">
      <c r="C245" s="59">
        <f>IF(J245&lt;&gt;"","CWA","")</f>
        <v/>
      </c>
      <c r="K245" s="4">
        <f>IF(J245&lt;&gt;"",VLOOKUP($J245,'YARN CODES'!$A$2:$E1000,2,0),"")</f>
        <v/>
      </c>
      <c r="L245" s="4">
        <f>IF(K245&lt;&gt;"",VLOOKUP($J245,'YARN CODES'!$A$2:$E1000,3,0),"")</f>
        <v/>
      </c>
      <c r="M245" s="4">
        <f>IF(L245&lt;&gt;"",VLOOKUP($J245,'YARN CODES'!$A$2:$E1000,4,0),"")</f>
        <v/>
      </c>
      <c r="N245" s="4">
        <f>IF(M245&lt;&gt;"",VLOOKUP($J245,'YARN CODES'!$A$2:$E1000,4,0),"")</f>
        <v/>
      </c>
    </row>
    <row r="246" ht="16.2" customHeight="1" s="87">
      <c r="C246" s="59">
        <f>IF(J246&lt;&gt;"","CWA","")</f>
        <v/>
      </c>
      <c r="K246" s="4">
        <f>IF(J246&lt;&gt;"",VLOOKUP($J246,'YARN CODES'!$A$2:$E1000,2,0),"")</f>
        <v/>
      </c>
      <c r="L246" s="4">
        <f>IF(K246&lt;&gt;"",VLOOKUP($J246,'YARN CODES'!$A$2:$E1000,3,0),"")</f>
        <v/>
      </c>
      <c r="M246" s="4">
        <f>IF(L246&lt;&gt;"",VLOOKUP($J246,'YARN CODES'!$A$2:$E1000,4,0),"")</f>
        <v/>
      </c>
      <c r="N246" s="4">
        <f>IF(M246&lt;&gt;"",VLOOKUP($J246,'YARN CODES'!$A$2:$E1000,4,0),"")</f>
        <v/>
      </c>
    </row>
    <row r="247" ht="16.2" customHeight="1" s="87">
      <c r="C247" s="59">
        <f>IF(J247&lt;&gt;"","CWA","")</f>
        <v/>
      </c>
      <c r="K247" s="4">
        <f>IF(J247&lt;&gt;"",VLOOKUP($J247,'YARN CODES'!$A$2:$E1000,2,0),"")</f>
        <v/>
      </c>
      <c r="L247" s="4">
        <f>IF(K247&lt;&gt;"",VLOOKUP($J247,'YARN CODES'!$A$2:$E1000,3,0),"")</f>
        <v/>
      </c>
      <c r="M247" s="4">
        <f>IF(L247&lt;&gt;"",VLOOKUP($J247,'YARN CODES'!$A$2:$E1000,4,0),"")</f>
        <v/>
      </c>
      <c r="N247" s="4">
        <f>IF(M247&lt;&gt;"",VLOOKUP($J247,'YARN CODES'!$A$2:$E1000,4,0),"")</f>
        <v/>
      </c>
    </row>
    <row r="248" ht="16.2" customHeight="1" s="87">
      <c r="C248" s="59">
        <f>IF(J248&lt;&gt;"","CWA","")</f>
        <v/>
      </c>
      <c r="K248" s="4">
        <f>IF(J248&lt;&gt;"",VLOOKUP($J248,'YARN CODES'!$A$2:$E1000,2,0),"")</f>
        <v/>
      </c>
      <c r="L248" s="4">
        <f>IF(K248&lt;&gt;"",VLOOKUP($J248,'YARN CODES'!$A$2:$E1000,3,0),"")</f>
        <v/>
      </c>
      <c r="M248" s="4">
        <f>IF(L248&lt;&gt;"",VLOOKUP($J248,'YARN CODES'!$A$2:$E1000,4,0),"")</f>
        <v/>
      </c>
      <c r="N248" s="4">
        <f>IF(M248&lt;&gt;"",VLOOKUP($J248,'YARN CODES'!$A$2:$E1000,4,0),"")</f>
        <v/>
      </c>
    </row>
    <row r="249" ht="16.2" customHeight="1" s="87">
      <c r="C249" s="59">
        <f>IF(J249&lt;&gt;"","CWA","")</f>
        <v/>
      </c>
      <c r="K249" s="4">
        <f>IF(J249&lt;&gt;"",VLOOKUP($J249,'YARN CODES'!$A$2:$E1000,2,0),"")</f>
        <v/>
      </c>
      <c r="L249" s="4">
        <f>IF(K249&lt;&gt;"",VLOOKUP($J249,'YARN CODES'!$A$2:$E1000,3,0),"")</f>
        <v/>
      </c>
      <c r="M249" s="4">
        <f>IF(L249&lt;&gt;"",VLOOKUP($J249,'YARN CODES'!$A$2:$E1000,4,0),"")</f>
        <v/>
      </c>
      <c r="N249" s="4">
        <f>IF(M249&lt;&gt;"",VLOOKUP($J249,'YARN CODES'!$A$2:$E1000,4,0),"")</f>
        <v/>
      </c>
    </row>
    <row r="250" ht="16.2" customHeight="1" s="87">
      <c r="C250" s="59">
        <f>IF(J250&lt;&gt;"","CWA","")</f>
        <v/>
      </c>
      <c r="K250" s="4">
        <f>IF(J250&lt;&gt;"",VLOOKUP($J250,'YARN CODES'!$A$2:$E1000,2,0),"")</f>
        <v/>
      </c>
      <c r="L250" s="4">
        <f>IF(K250&lt;&gt;"",VLOOKUP($J250,'YARN CODES'!$A$2:$E1000,3,0),"")</f>
        <v/>
      </c>
      <c r="M250" s="4">
        <f>IF(L250&lt;&gt;"",VLOOKUP($J250,'YARN CODES'!$A$2:$E1000,4,0),"")</f>
        <v/>
      </c>
      <c r="N250" s="4">
        <f>IF(M250&lt;&gt;"",VLOOKUP($J250,'YARN CODES'!$A$2:$E1000,4,0),"")</f>
        <v/>
      </c>
    </row>
    <row r="251" ht="16.2" customHeight="1" s="87">
      <c r="C251" s="59">
        <f>IF(J251&lt;&gt;"","CWA","")</f>
        <v/>
      </c>
      <c r="K251" s="4">
        <f>IF(J251&lt;&gt;"",VLOOKUP($J251,'YARN CODES'!$A$2:$E1000,2,0),"")</f>
        <v/>
      </c>
      <c r="L251" s="4">
        <f>IF(K251&lt;&gt;"",VLOOKUP($J251,'YARN CODES'!$A$2:$E1000,3,0),"")</f>
        <v/>
      </c>
      <c r="M251" s="4">
        <f>IF(L251&lt;&gt;"",VLOOKUP($J251,'YARN CODES'!$A$2:$E1000,4,0),"")</f>
        <v/>
      </c>
      <c r="N251" s="4">
        <f>IF(M251&lt;&gt;"",VLOOKUP($J251,'YARN CODES'!$A$2:$E1000,4,0),"")</f>
        <v/>
      </c>
    </row>
    <row r="252" ht="16.2" customHeight="1" s="87">
      <c r="C252" s="59">
        <f>IF(J252&lt;&gt;"","CWA","")</f>
        <v/>
      </c>
      <c r="K252" s="4">
        <f>IF(J252&lt;&gt;"",VLOOKUP($J252,'YARN CODES'!$A$2:$E1000,2,0),"")</f>
        <v/>
      </c>
      <c r="L252" s="4">
        <f>IF(K252&lt;&gt;"",VLOOKUP($J252,'YARN CODES'!$A$2:$E1000,3,0),"")</f>
        <v/>
      </c>
      <c r="M252" s="4">
        <f>IF(L252&lt;&gt;"",VLOOKUP($J252,'YARN CODES'!$A$2:$E1000,4,0),"")</f>
        <v/>
      </c>
      <c r="N252" s="4">
        <f>IF(M252&lt;&gt;"",VLOOKUP($J252,'YARN CODES'!$A$2:$E1000,4,0),"")</f>
        <v/>
      </c>
    </row>
    <row r="253" ht="16.2" customHeight="1" s="87">
      <c r="C253" s="59">
        <f>IF(J253&lt;&gt;"","CWA","")</f>
        <v/>
      </c>
      <c r="K253" s="4">
        <f>IF(J253&lt;&gt;"",VLOOKUP($J253,'YARN CODES'!$A$2:$E1000,2,0),"")</f>
        <v/>
      </c>
      <c r="L253" s="4">
        <f>IF(K253&lt;&gt;"",VLOOKUP($J253,'YARN CODES'!$A$2:$E1000,3,0),"")</f>
        <v/>
      </c>
      <c r="M253" s="4">
        <f>IF(L253&lt;&gt;"",VLOOKUP($J253,'YARN CODES'!$A$2:$E1000,4,0),"")</f>
        <v/>
      </c>
      <c r="N253" s="4">
        <f>IF(M253&lt;&gt;"",VLOOKUP($J253,'YARN CODES'!$A$2:$E1000,4,0),"")</f>
        <v/>
      </c>
    </row>
    <row r="254" ht="16.2" customHeight="1" s="87">
      <c r="C254" s="59">
        <f>IF(J254&lt;&gt;"","CWA","")</f>
        <v/>
      </c>
      <c r="K254" s="4">
        <f>IF(J254&lt;&gt;"",VLOOKUP($J254,'YARN CODES'!$A$2:$E1000,2,0),"")</f>
        <v/>
      </c>
      <c r="L254" s="4">
        <f>IF(K254&lt;&gt;"",VLOOKUP($J254,'YARN CODES'!$A$2:$E1000,3,0),"")</f>
        <v/>
      </c>
      <c r="M254" s="4">
        <f>IF(L254&lt;&gt;"",VLOOKUP($J254,'YARN CODES'!$A$2:$E1000,4,0),"")</f>
        <v/>
      </c>
      <c r="N254" s="4">
        <f>IF(M254&lt;&gt;"",VLOOKUP($J254,'YARN CODES'!$A$2:$E1000,4,0),"")</f>
        <v/>
      </c>
    </row>
    <row r="255" ht="16.2" customHeight="1" s="87">
      <c r="C255" s="59">
        <f>IF(J255&lt;&gt;"","CWA","")</f>
        <v/>
      </c>
      <c r="K255" s="4">
        <f>IF(J255&lt;&gt;"",VLOOKUP($J255,'YARN CODES'!$A$2:$E1000,2,0),"")</f>
        <v/>
      </c>
      <c r="L255" s="4">
        <f>IF(K255&lt;&gt;"",VLOOKUP($J255,'YARN CODES'!$A$2:$E1000,3,0),"")</f>
        <v/>
      </c>
      <c r="M255" s="4">
        <f>IF(L255&lt;&gt;"",VLOOKUP($J255,'YARN CODES'!$A$2:$E1000,4,0),"")</f>
        <v/>
      </c>
      <c r="N255" s="4">
        <f>IF(M255&lt;&gt;"",VLOOKUP($J255,'YARN CODES'!$A$2:$E1000,4,0),"")</f>
        <v/>
      </c>
    </row>
    <row r="256" ht="16.2" customHeight="1" s="87">
      <c r="C256" s="59">
        <f>IF(J256&lt;&gt;"","CWA","")</f>
        <v/>
      </c>
      <c r="K256" s="4">
        <f>IF(J256&lt;&gt;"",VLOOKUP($J256,'YARN CODES'!$A$2:$E1000,2,0),"")</f>
        <v/>
      </c>
      <c r="L256" s="4">
        <f>IF(K256&lt;&gt;"",VLOOKUP($J256,'YARN CODES'!$A$2:$E1000,3,0),"")</f>
        <v/>
      </c>
      <c r="M256" s="4">
        <f>IF(L256&lt;&gt;"",VLOOKUP($J256,'YARN CODES'!$A$2:$E1000,4,0),"")</f>
        <v/>
      </c>
      <c r="N256" s="4">
        <f>IF(M256&lt;&gt;"",VLOOKUP($J256,'YARN CODES'!$A$2:$E1000,4,0),"")</f>
        <v/>
      </c>
    </row>
    <row r="257" ht="16.2" customHeight="1" s="87">
      <c r="C257" s="59">
        <f>IF(J257&lt;&gt;"","CWA","")</f>
        <v/>
      </c>
      <c r="K257" s="4">
        <f>IF(J257&lt;&gt;"",VLOOKUP($J257,'YARN CODES'!$A$2:$E1000,2,0),"")</f>
        <v/>
      </c>
      <c r="L257" s="4">
        <f>IF(K257&lt;&gt;"",VLOOKUP($J257,'YARN CODES'!$A$2:$E1000,3,0),"")</f>
        <v/>
      </c>
      <c r="M257" s="4">
        <f>IF(L257&lt;&gt;"",VLOOKUP($J257,'YARN CODES'!$A$2:$E1000,4,0),"")</f>
        <v/>
      </c>
      <c r="N257" s="4">
        <f>IF(M257&lt;&gt;"",VLOOKUP($J257,'YARN CODES'!$A$2:$E1000,4,0),"")</f>
        <v/>
      </c>
    </row>
    <row r="258" ht="16.2" customHeight="1" s="87">
      <c r="C258" s="59">
        <f>IF(J258&lt;&gt;"","CWA","")</f>
        <v/>
      </c>
      <c r="K258" s="4">
        <f>IF(J258&lt;&gt;"",VLOOKUP($J258,'YARN CODES'!$A$2:$E1000,2,0),"")</f>
        <v/>
      </c>
      <c r="L258" s="4">
        <f>IF(K258&lt;&gt;"",VLOOKUP($J258,'YARN CODES'!$A$2:$E1000,3,0),"")</f>
        <v/>
      </c>
      <c r="M258" s="4">
        <f>IF(L258&lt;&gt;"",VLOOKUP($J258,'YARN CODES'!$A$2:$E1000,4,0),"")</f>
        <v/>
      </c>
      <c r="N258" s="4">
        <f>IF(M258&lt;&gt;"",VLOOKUP($J258,'YARN CODES'!$A$2:$E1000,4,0),"")</f>
        <v/>
      </c>
    </row>
    <row r="259" ht="16.2" customHeight="1" s="87">
      <c r="C259" s="59">
        <f>IF(J259&lt;&gt;"","CWA","")</f>
        <v/>
      </c>
      <c r="K259" s="4">
        <f>IF(J259&lt;&gt;"",VLOOKUP($J259,'YARN CODES'!$A$2:$E1000,2,0),"")</f>
        <v/>
      </c>
      <c r="L259" s="4">
        <f>IF(K259&lt;&gt;"",VLOOKUP($J259,'YARN CODES'!$A$2:$E1000,3,0),"")</f>
        <v/>
      </c>
      <c r="M259" s="4">
        <f>IF(L259&lt;&gt;"",VLOOKUP($J259,'YARN CODES'!$A$2:$E1000,4,0),"")</f>
        <v/>
      </c>
      <c r="N259" s="4">
        <f>IF(M259&lt;&gt;"",VLOOKUP($J259,'YARN CODES'!$A$2:$E1000,4,0),"")</f>
        <v/>
      </c>
    </row>
    <row r="260" ht="16.2" customHeight="1" s="87">
      <c r="C260" s="59">
        <f>IF(J260&lt;&gt;"","CWA","")</f>
        <v/>
      </c>
      <c r="K260" s="4">
        <f>IF(J260&lt;&gt;"",VLOOKUP($J260,'YARN CODES'!$A$2:$E1000,2,0),"")</f>
        <v/>
      </c>
      <c r="L260" s="4">
        <f>IF(K260&lt;&gt;"",VLOOKUP($J260,'YARN CODES'!$A$2:$E1000,3,0),"")</f>
        <v/>
      </c>
      <c r="M260" s="4">
        <f>IF(L260&lt;&gt;"",VLOOKUP($J260,'YARN CODES'!$A$2:$E1000,4,0),"")</f>
        <v/>
      </c>
      <c r="N260" s="4">
        <f>IF(M260&lt;&gt;"",VLOOKUP($J260,'YARN CODES'!$A$2:$E1000,4,0),"")</f>
        <v/>
      </c>
    </row>
    <row r="261" ht="16.2" customHeight="1" s="87">
      <c r="C261" s="59">
        <f>IF(J261&lt;&gt;"","CWA","")</f>
        <v/>
      </c>
      <c r="K261" s="4">
        <f>IF(J261&lt;&gt;"",VLOOKUP($J261,'YARN CODES'!$A$2:$E1000,2,0),"")</f>
        <v/>
      </c>
      <c r="L261" s="4">
        <f>IF(K261&lt;&gt;"",VLOOKUP($J261,'YARN CODES'!$A$2:$E1000,3,0),"")</f>
        <v/>
      </c>
      <c r="M261" s="4">
        <f>IF(L261&lt;&gt;"",VLOOKUP($J261,'YARN CODES'!$A$2:$E1000,4,0),"")</f>
        <v/>
      </c>
      <c r="N261" s="4">
        <f>IF(M261&lt;&gt;"",VLOOKUP($J261,'YARN CODES'!$A$2:$E1000,4,0),"")</f>
        <v/>
      </c>
    </row>
    <row r="262" ht="16.2" customHeight="1" s="87">
      <c r="C262" s="59">
        <f>IF(J262&lt;&gt;"","CWA","")</f>
        <v/>
      </c>
      <c r="K262" s="4">
        <f>IF(J262&lt;&gt;"",VLOOKUP($J262,'YARN CODES'!$A$2:$E1000,2,0),"")</f>
        <v/>
      </c>
      <c r="L262" s="4">
        <f>IF(K262&lt;&gt;"",VLOOKUP($J262,'YARN CODES'!$A$2:$E1000,3,0),"")</f>
        <v/>
      </c>
      <c r="M262" s="4">
        <f>IF(L262&lt;&gt;"",VLOOKUP($J262,'YARN CODES'!$A$2:$E1000,4,0),"")</f>
        <v/>
      </c>
      <c r="N262" s="4">
        <f>IF(M262&lt;&gt;"",VLOOKUP($J262,'YARN CODES'!$A$2:$E1000,4,0),"")</f>
        <v/>
      </c>
    </row>
    <row r="263" ht="16.2" customHeight="1" s="87">
      <c r="C263" s="59">
        <f>IF(J263&lt;&gt;"","CWA","")</f>
        <v/>
      </c>
      <c r="K263" s="4">
        <f>IF(J263&lt;&gt;"",VLOOKUP($J263,'YARN CODES'!$A$2:$E1000,2,0),"")</f>
        <v/>
      </c>
      <c r="L263" s="4">
        <f>IF(K263&lt;&gt;"",VLOOKUP($J263,'YARN CODES'!$A$2:$E1000,3,0),"")</f>
        <v/>
      </c>
      <c r="M263" s="4">
        <f>IF(L263&lt;&gt;"",VLOOKUP($J263,'YARN CODES'!$A$2:$E1000,4,0),"")</f>
        <v/>
      </c>
      <c r="N263" s="4">
        <f>IF(M263&lt;&gt;"",VLOOKUP($J263,'YARN CODES'!$A$2:$E1000,4,0),"")</f>
        <v/>
      </c>
    </row>
    <row r="264" ht="16.2" customHeight="1" s="87">
      <c r="C264" s="59">
        <f>IF(J264&lt;&gt;"","CWA","")</f>
        <v/>
      </c>
      <c r="K264" s="4">
        <f>IF(J264&lt;&gt;"",VLOOKUP($J264,'YARN CODES'!$A$2:$E1000,2,0),"")</f>
        <v/>
      </c>
      <c r="L264" s="4">
        <f>IF(K264&lt;&gt;"",VLOOKUP($J264,'YARN CODES'!$A$2:$E1000,3,0),"")</f>
        <v/>
      </c>
      <c r="M264" s="4">
        <f>IF(L264&lt;&gt;"",VLOOKUP($J264,'YARN CODES'!$A$2:$E1000,4,0),"")</f>
        <v/>
      </c>
      <c r="N264" s="4">
        <f>IF(M264&lt;&gt;"",VLOOKUP($J264,'YARN CODES'!$A$2:$E1000,4,0),"")</f>
        <v/>
      </c>
    </row>
    <row r="265" ht="16.2" customHeight="1" s="87">
      <c r="C265" s="59">
        <f>IF(J265&lt;&gt;"","CWA","")</f>
        <v/>
      </c>
      <c r="K265" s="4">
        <f>IF(J265&lt;&gt;"",VLOOKUP($J265,'YARN CODES'!$A$2:$E1000,2,0),"")</f>
        <v/>
      </c>
      <c r="L265" s="4">
        <f>IF(K265&lt;&gt;"",VLOOKUP($J265,'YARN CODES'!$A$2:$E1000,3,0),"")</f>
        <v/>
      </c>
      <c r="M265" s="4">
        <f>IF(L265&lt;&gt;"",VLOOKUP($J265,'YARN CODES'!$A$2:$E1000,4,0),"")</f>
        <v/>
      </c>
      <c r="N265" s="4">
        <f>IF(M265&lt;&gt;"",VLOOKUP($J265,'YARN CODES'!$A$2:$E1000,4,0),"")</f>
        <v/>
      </c>
    </row>
    <row r="266" ht="16.2" customHeight="1" s="87">
      <c r="C266" s="59">
        <f>IF(J266&lt;&gt;"","CWA","")</f>
        <v/>
      </c>
      <c r="K266" s="4">
        <f>IF(J266&lt;&gt;"",VLOOKUP($J266,'YARN CODES'!$A$2:$E1000,2,0),"")</f>
        <v/>
      </c>
      <c r="L266" s="4">
        <f>IF(K266&lt;&gt;"",VLOOKUP($J266,'YARN CODES'!$A$2:$E1000,3,0),"")</f>
        <v/>
      </c>
      <c r="M266" s="4">
        <f>IF(L266&lt;&gt;"",VLOOKUP($J266,'YARN CODES'!$A$2:$E1000,4,0),"")</f>
        <v/>
      </c>
      <c r="N266" s="4">
        <f>IF(M266&lt;&gt;"",VLOOKUP($J266,'YARN CODES'!$A$2:$E1000,4,0),"")</f>
        <v/>
      </c>
    </row>
    <row r="267" ht="16.2" customHeight="1" s="87">
      <c r="C267" s="59">
        <f>IF(J267&lt;&gt;"","CWA","")</f>
        <v/>
      </c>
      <c r="K267" s="4">
        <f>IF(J267&lt;&gt;"",VLOOKUP($J267,'YARN CODES'!$A$2:$E1000,2,0),"")</f>
        <v/>
      </c>
      <c r="L267" s="4">
        <f>IF(K267&lt;&gt;"",VLOOKUP($J267,'YARN CODES'!$A$2:$E1000,3,0),"")</f>
        <v/>
      </c>
      <c r="M267" s="4">
        <f>IF(L267&lt;&gt;"",VLOOKUP($J267,'YARN CODES'!$A$2:$E1000,4,0),"")</f>
        <v/>
      </c>
      <c r="N267" s="4">
        <f>IF(M267&lt;&gt;"",VLOOKUP($J267,'YARN CODES'!$A$2:$E1000,4,0),"")</f>
        <v/>
      </c>
    </row>
    <row r="268" ht="16.2" customHeight="1" s="87">
      <c r="C268" s="59">
        <f>IF(J268&lt;&gt;"","CWA","")</f>
        <v/>
      </c>
      <c r="K268" s="4">
        <f>IF(J268&lt;&gt;"",VLOOKUP($J268,'YARN CODES'!$A$2:$E1000,2,0),"")</f>
        <v/>
      </c>
      <c r="L268" s="4">
        <f>IF(K268&lt;&gt;"",VLOOKUP($J268,'YARN CODES'!$A$2:$E1000,3,0),"")</f>
        <v/>
      </c>
      <c r="M268" s="4">
        <f>IF(L268&lt;&gt;"",VLOOKUP($J268,'YARN CODES'!$A$2:$E1000,4,0),"")</f>
        <v/>
      </c>
      <c r="N268" s="4">
        <f>IF(M268&lt;&gt;"",VLOOKUP($J268,'YARN CODES'!$A$2:$E1000,4,0),"")</f>
        <v/>
      </c>
    </row>
    <row r="269" ht="16.2" customHeight="1" s="87">
      <c r="C269" s="59">
        <f>IF(J269&lt;&gt;"","CWA","")</f>
        <v/>
      </c>
      <c r="K269" s="4">
        <f>IF(J269&lt;&gt;"",VLOOKUP($J269,'YARN CODES'!$A$2:$E1000,2,0),"")</f>
        <v/>
      </c>
      <c r="L269" s="4">
        <f>IF(K269&lt;&gt;"",VLOOKUP($J269,'YARN CODES'!$A$2:$E1000,3,0),"")</f>
        <v/>
      </c>
      <c r="M269" s="4">
        <f>IF(L269&lt;&gt;"",VLOOKUP($J269,'YARN CODES'!$A$2:$E1000,4,0),"")</f>
        <v/>
      </c>
      <c r="N269" s="4">
        <f>IF(M269&lt;&gt;"",VLOOKUP($J269,'YARN CODES'!$A$2:$E1000,4,0),"")</f>
        <v/>
      </c>
    </row>
    <row r="270" ht="16.2" customHeight="1" s="87">
      <c r="C270" s="59">
        <f>IF(J270&lt;&gt;"","CWA","")</f>
        <v/>
      </c>
      <c r="K270" s="4">
        <f>IF(J270&lt;&gt;"",VLOOKUP($J270,'YARN CODES'!$A$2:$E1000,2,0),"")</f>
        <v/>
      </c>
      <c r="L270" s="4">
        <f>IF(K270&lt;&gt;"",VLOOKUP($J270,'YARN CODES'!$A$2:$E1000,3,0),"")</f>
        <v/>
      </c>
      <c r="M270" s="4">
        <f>IF(L270&lt;&gt;"",VLOOKUP($J270,'YARN CODES'!$A$2:$E1000,4,0),"")</f>
        <v/>
      </c>
      <c r="N270" s="4">
        <f>IF(M270&lt;&gt;"",VLOOKUP($J270,'YARN CODES'!$A$2:$E1000,4,0),"")</f>
        <v/>
      </c>
    </row>
    <row r="271" ht="16.2" customHeight="1" s="87">
      <c r="C271" s="59">
        <f>IF(J271&lt;&gt;"","CWA","")</f>
        <v/>
      </c>
      <c r="K271" s="4">
        <f>IF(J271&lt;&gt;"",VLOOKUP($J271,'YARN CODES'!$A$2:$E1000,2,0),"")</f>
        <v/>
      </c>
      <c r="L271" s="4">
        <f>IF(K271&lt;&gt;"",VLOOKUP($J271,'YARN CODES'!$A$2:$E1000,3,0),"")</f>
        <v/>
      </c>
      <c r="M271" s="4">
        <f>IF(L271&lt;&gt;"",VLOOKUP($J271,'YARN CODES'!$A$2:$E1000,4,0),"")</f>
        <v/>
      </c>
      <c r="N271" s="4">
        <f>IF(M271&lt;&gt;"",VLOOKUP($J271,'YARN CODES'!$A$2:$E1000,4,0),"")</f>
        <v/>
      </c>
    </row>
    <row r="272" ht="16.2" customHeight="1" s="87">
      <c r="C272" s="59">
        <f>IF(J272&lt;&gt;"","CWA","")</f>
        <v/>
      </c>
      <c r="K272" s="4">
        <f>IF(J272&lt;&gt;"",VLOOKUP($J272,'YARN CODES'!$A$2:$E1000,2,0),"")</f>
        <v/>
      </c>
      <c r="L272" s="4">
        <f>IF(K272&lt;&gt;"",VLOOKUP($J272,'YARN CODES'!$A$2:$E1000,3,0),"")</f>
        <v/>
      </c>
      <c r="M272" s="4">
        <f>IF(L272&lt;&gt;"",VLOOKUP($J272,'YARN CODES'!$A$2:$E1000,4,0),"")</f>
        <v/>
      </c>
      <c r="N272" s="4">
        <f>IF(M272&lt;&gt;"",VLOOKUP($J272,'YARN CODES'!$A$2:$E1000,4,0),"")</f>
        <v/>
      </c>
    </row>
    <row r="273" ht="16.2" customHeight="1" s="87">
      <c r="C273" s="59">
        <f>IF(J273&lt;&gt;"","CWA","")</f>
        <v/>
      </c>
      <c r="K273" s="4">
        <f>IF(J273&lt;&gt;"",VLOOKUP($J273,'YARN CODES'!$A$2:$E1000,2,0),"")</f>
        <v/>
      </c>
      <c r="L273" s="4">
        <f>IF(K273&lt;&gt;"",VLOOKUP($J273,'YARN CODES'!$A$2:$E1000,3,0),"")</f>
        <v/>
      </c>
      <c r="M273" s="4">
        <f>IF(L273&lt;&gt;"",VLOOKUP($J273,'YARN CODES'!$A$2:$E1000,4,0),"")</f>
        <v/>
      </c>
      <c r="N273" s="4">
        <f>IF(M273&lt;&gt;"",VLOOKUP($J273,'YARN CODES'!$A$2:$E1000,4,0),"")</f>
        <v/>
      </c>
    </row>
    <row r="274" ht="16.2" customHeight="1" s="87">
      <c r="C274" s="59">
        <f>IF(J274&lt;&gt;"","CWA","")</f>
        <v/>
      </c>
      <c r="K274" s="4">
        <f>IF(J274&lt;&gt;"",VLOOKUP($J274,'YARN CODES'!$A$2:$E1000,2,0),"")</f>
        <v/>
      </c>
      <c r="L274" s="4">
        <f>IF(K274&lt;&gt;"",VLOOKUP($J274,'YARN CODES'!$A$2:$E1000,3,0),"")</f>
        <v/>
      </c>
      <c r="M274" s="4">
        <f>IF(L274&lt;&gt;"",VLOOKUP($J274,'YARN CODES'!$A$2:$E1000,4,0),"")</f>
        <v/>
      </c>
      <c r="N274" s="4">
        <f>IF(M274&lt;&gt;"",VLOOKUP($J274,'YARN CODES'!$A$2:$E1000,4,0),"")</f>
        <v/>
      </c>
    </row>
    <row r="275" ht="16.2" customHeight="1" s="87">
      <c r="C275" s="59">
        <f>IF(J275&lt;&gt;"","CWA","")</f>
        <v/>
      </c>
      <c r="K275" s="4">
        <f>IF(J275&lt;&gt;"",VLOOKUP($J275,'YARN CODES'!$A$2:$E1000,2,0),"")</f>
        <v/>
      </c>
      <c r="L275" s="4">
        <f>IF(K275&lt;&gt;"",VLOOKUP($J275,'YARN CODES'!$A$2:$E1000,3,0),"")</f>
        <v/>
      </c>
      <c r="M275" s="4">
        <f>IF(L275&lt;&gt;"",VLOOKUP($J275,'YARN CODES'!$A$2:$E1000,4,0),"")</f>
        <v/>
      </c>
      <c r="N275" s="4">
        <f>IF(M275&lt;&gt;"",VLOOKUP($J275,'YARN CODES'!$A$2:$E1000,4,0),"")</f>
        <v/>
      </c>
    </row>
    <row r="276" ht="16.2" customHeight="1" s="87">
      <c r="C276" s="59">
        <f>IF(J276&lt;&gt;"","CWA","")</f>
        <v/>
      </c>
      <c r="K276" s="4">
        <f>IF(J276&lt;&gt;"",VLOOKUP($J276,'YARN CODES'!$A$2:$E1000,2,0),"")</f>
        <v/>
      </c>
      <c r="L276" s="4">
        <f>IF(K276&lt;&gt;"",VLOOKUP($J276,'YARN CODES'!$A$2:$E1000,3,0),"")</f>
        <v/>
      </c>
      <c r="M276" s="4">
        <f>IF(L276&lt;&gt;"",VLOOKUP($J276,'YARN CODES'!$A$2:$E1000,4,0),"")</f>
        <v/>
      </c>
      <c r="N276" s="4">
        <f>IF(M276&lt;&gt;"",VLOOKUP($J276,'YARN CODES'!$A$2:$E1000,4,0),"")</f>
        <v/>
      </c>
    </row>
    <row r="277" ht="16.2" customHeight="1" s="87">
      <c r="C277" s="59">
        <f>IF(J277&lt;&gt;"","CWA","")</f>
        <v/>
      </c>
      <c r="K277" s="4">
        <f>IF(J277&lt;&gt;"",VLOOKUP($J277,'YARN CODES'!$A$2:$E1000,2,0),"")</f>
        <v/>
      </c>
      <c r="L277" s="4">
        <f>IF(K277&lt;&gt;"",VLOOKUP($J277,'YARN CODES'!$A$2:$E1000,3,0),"")</f>
        <v/>
      </c>
      <c r="M277" s="4">
        <f>IF(L277&lt;&gt;"",VLOOKUP($J277,'YARN CODES'!$A$2:$E1000,4,0),"")</f>
        <v/>
      </c>
      <c r="N277" s="4">
        <f>IF(M277&lt;&gt;"",VLOOKUP($J277,'YARN CODES'!$A$2:$E1000,4,0),"")</f>
        <v/>
      </c>
    </row>
    <row r="278" ht="16.2" customHeight="1" s="87">
      <c r="C278" s="59">
        <f>IF(J278&lt;&gt;"","CWA","")</f>
        <v/>
      </c>
      <c r="K278" s="4">
        <f>IF(J278&lt;&gt;"",VLOOKUP($J278,'YARN CODES'!$A$2:$E1000,2,0),"")</f>
        <v/>
      </c>
      <c r="L278" s="4">
        <f>IF(K278&lt;&gt;"",VLOOKUP($J278,'YARN CODES'!$A$2:$E1000,3,0),"")</f>
        <v/>
      </c>
      <c r="M278" s="4">
        <f>IF(L278&lt;&gt;"",VLOOKUP($J278,'YARN CODES'!$A$2:$E1000,4,0),"")</f>
        <v/>
      </c>
      <c r="N278" s="4">
        <f>IF(M278&lt;&gt;"",VLOOKUP($J278,'YARN CODES'!$A$2:$E1000,4,0),"")</f>
        <v/>
      </c>
    </row>
    <row r="279" ht="16.2" customHeight="1" s="87">
      <c r="C279" s="59">
        <f>IF(J279&lt;&gt;"","CWA","")</f>
        <v/>
      </c>
      <c r="K279" s="4">
        <f>IF(J279&lt;&gt;"",VLOOKUP($J279,'YARN CODES'!$A$2:$E1000,2,0),"")</f>
        <v/>
      </c>
      <c r="L279" s="4">
        <f>IF(K279&lt;&gt;"",VLOOKUP($J279,'YARN CODES'!$A$2:$E1000,3,0),"")</f>
        <v/>
      </c>
      <c r="M279" s="4">
        <f>IF(L279&lt;&gt;"",VLOOKUP($J279,'YARN CODES'!$A$2:$E1000,4,0),"")</f>
        <v/>
      </c>
      <c r="N279" s="4">
        <f>IF(M279&lt;&gt;"",VLOOKUP($J279,'YARN CODES'!$A$2:$E1000,4,0),"")</f>
        <v/>
      </c>
    </row>
    <row r="280" ht="16.2" customHeight="1" s="87">
      <c r="C280" s="59">
        <f>IF(J280&lt;&gt;"","CWA","")</f>
        <v/>
      </c>
      <c r="K280" s="4">
        <f>IF(J280&lt;&gt;"",VLOOKUP($J280,'YARN CODES'!$A$2:$E1000,2,0),"")</f>
        <v/>
      </c>
      <c r="L280" s="4">
        <f>IF(K280&lt;&gt;"",VLOOKUP($J280,'YARN CODES'!$A$2:$E1000,3,0),"")</f>
        <v/>
      </c>
      <c r="M280" s="4">
        <f>IF(L280&lt;&gt;"",VLOOKUP($J280,'YARN CODES'!$A$2:$E1000,4,0),"")</f>
        <v/>
      </c>
      <c r="N280" s="4">
        <f>IF(M280&lt;&gt;"",VLOOKUP($J280,'YARN CODES'!$A$2:$E1000,4,0),"")</f>
        <v/>
      </c>
    </row>
    <row r="281" ht="16.2" customHeight="1" s="87">
      <c r="C281" s="59">
        <f>IF(J281&lt;&gt;"","CWA","")</f>
        <v/>
      </c>
      <c r="K281" s="4">
        <f>IF(J281&lt;&gt;"",VLOOKUP($J281,'YARN CODES'!$A$2:$E1000,2,0),"")</f>
        <v/>
      </c>
      <c r="L281" s="4">
        <f>IF(K281&lt;&gt;"",VLOOKUP($J281,'YARN CODES'!$A$2:$E1000,3,0),"")</f>
        <v/>
      </c>
      <c r="M281" s="4">
        <f>IF(L281&lt;&gt;"",VLOOKUP($J281,'YARN CODES'!$A$2:$E1000,4,0),"")</f>
        <v/>
      </c>
      <c r="N281" s="4">
        <f>IF(M281&lt;&gt;"",VLOOKUP($J281,'YARN CODES'!$A$2:$E1000,4,0),"")</f>
        <v/>
      </c>
    </row>
    <row r="282" ht="16.2" customHeight="1" s="87">
      <c r="C282" s="59">
        <f>IF(J282&lt;&gt;"","CWA","")</f>
        <v/>
      </c>
      <c r="K282" s="4">
        <f>IF(J282&lt;&gt;"",VLOOKUP($J282,'YARN CODES'!$A$2:$E1000,2,0),"")</f>
        <v/>
      </c>
      <c r="L282" s="4">
        <f>IF(K282&lt;&gt;"",VLOOKUP($J282,'YARN CODES'!$A$2:$E1000,3,0),"")</f>
        <v/>
      </c>
      <c r="M282" s="4">
        <f>IF(L282&lt;&gt;"",VLOOKUP($J282,'YARN CODES'!$A$2:$E1000,4,0),"")</f>
        <v/>
      </c>
      <c r="N282" s="4">
        <f>IF(M282&lt;&gt;"",VLOOKUP($J282,'YARN CODES'!$A$2:$E1000,4,0),"")</f>
        <v/>
      </c>
    </row>
    <row r="283" ht="16.2" customHeight="1" s="87">
      <c r="C283" s="59">
        <f>IF(J283&lt;&gt;"","CWA","")</f>
        <v/>
      </c>
      <c r="K283" s="4">
        <f>IF(J283&lt;&gt;"",VLOOKUP($J283,'YARN CODES'!$A$2:$E1000,2,0),"")</f>
        <v/>
      </c>
      <c r="L283" s="4">
        <f>IF(K283&lt;&gt;"",VLOOKUP($J283,'YARN CODES'!$A$2:$E1000,3,0),"")</f>
        <v/>
      </c>
      <c r="M283" s="4">
        <f>IF(L283&lt;&gt;"",VLOOKUP($J283,'YARN CODES'!$A$2:$E1000,4,0),"")</f>
        <v/>
      </c>
      <c r="N283" s="4">
        <f>IF(M283&lt;&gt;"",VLOOKUP($J283,'YARN CODES'!$A$2:$E1000,4,0),"")</f>
        <v/>
      </c>
    </row>
    <row r="284" ht="16.2" customHeight="1" s="87">
      <c r="C284" s="59">
        <f>IF(J284&lt;&gt;"","CWA","")</f>
        <v/>
      </c>
      <c r="K284" s="4">
        <f>IF(J284&lt;&gt;"",VLOOKUP($J284,'YARN CODES'!$A$2:$E1000,2,0),"")</f>
        <v/>
      </c>
      <c r="L284" s="4">
        <f>IF(K284&lt;&gt;"",VLOOKUP($J284,'YARN CODES'!$A$2:$E1000,3,0),"")</f>
        <v/>
      </c>
      <c r="M284" s="4">
        <f>IF(L284&lt;&gt;"",VLOOKUP($J284,'YARN CODES'!$A$2:$E1000,4,0),"")</f>
        <v/>
      </c>
      <c r="N284" s="4">
        <f>IF(M284&lt;&gt;"",VLOOKUP($J284,'YARN CODES'!$A$2:$E1000,4,0),"")</f>
        <v/>
      </c>
    </row>
    <row r="285" ht="16.2" customHeight="1" s="87">
      <c r="C285" s="59">
        <f>IF(J285&lt;&gt;"","CWA","")</f>
        <v/>
      </c>
      <c r="K285" s="4">
        <f>IF(J285&lt;&gt;"",VLOOKUP($J285,'YARN CODES'!$A$2:$E1000,2,0),"")</f>
        <v/>
      </c>
      <c r="L285" s="4">
        <f>IF(K285&lt;&gt;"",VLOOKUP($J285,'YARN CODES'!$A$2:$E1000,3,0),"")</f>
        <v/>
      </c>
      <c r="M285" s="4">
        <f>IF(L285&lt;&gt;"",VLOOKUP($J285,'YARN CODES'!$A$2:$E1000,4,0),"")</f>
        <v/>
      </c>
      <c r="N285" s="4">
        <f>IF(M285&lt;&gt;"",VLOOKUP($J285,'YARN CODES'!$A$2:$E1000,4,0),"")</f>
        <v/>
      </c>
    </row>
    <row r="286" ht="16.2" customHeight="1" s="87">
      <c r="C286" s="59">
        <f>IF(J286&lt;&gt;"","CWA","")</f>
        <v/>
      </c>
      <c r="K286" s="4">
        <f>IF(J286&lt;&gt;"",VLOOKUP($J286,'YARN CODES'!$A$2:$E1000,2,0),"")</f>
        <v/>
      </c>
      <c r="L286" s="4">
        <f>IF(K286&lt;&gt;"",VLOOKUP($J286,'YARN CODES'!$A$2:$E1000,3,0),"")</f>
        <v/>
      </c>
      <c r="M286" s="4">
        <f>IF(L286&lt;&gt;"",VLOOKUP($J286,'YARN CODES'!$A$2:$E1000,4,0),"")</f>
        <v/>
      </c>
      <c r="N286" s="4">
        <f>IF(M286&lt;&gt;"",VLOOKUP($J286,'YARN CODES'!$A$2:$E1000,4,0),"")</f>
        <v/>
      </c>
    </row>
    <row r="287" ht="16.2" customHeight="1" s="87">
      <c r="C287" s="59">
        <f>IF(J287&lt;&gt;"","CWA","")</f>
        <v/>
      </c>
      <c r="K287" s="4">
        <f>IF(J287&lt;&gt;"",VLOOKUP($J287,'YARN CODES'!$A$2:$E1000,2,0),"")</f>
        <v/>
      </c>
      <c r="L287" s="4">
        <f>IF(K287&lt;&gt;"",VLOOKUP($J287,'YARN CODES'!$A$2:$E1000,3,0),"")</f>
        <v/>
      </c>
      <c r="M287" s="4">
        <f>IF(L287&lt;&gt;"",VLOOKUP($J287,'YARN CODES'!$A$2:$E1000,4,0),"")</f>
        <v/>
      </c>
      <c r="N287" s="4">
        <f>IF(M287&lt;&gt;"",VLOOKUP($J287,'YARN CODES'!$A$2:$E1000,4,0),"")</f>
        <v/>
      </c>
    </row>
    <row r="288" ht="16.2" customHeight="1" s="87">
      <c r="C288" s="59">
        <f>IF(J288&lt;&gt;"","CWA","")</f>
        <v/>
      </c>
      <c r="K288" s="4">
        <f>IF(J288&lt;&gt;"",VLOOKUP($J288,'YARN CODES'!$A$2:$E1000,2,0),"")</f>
        <v/>
      </c>
      <c r="L288" s="4">
        <f>IF(K288&lt;&gt;"",VLOOKUP($J288,'YARN CODES'!$A$2:$E1000,3,0),"")</f>
        <v/>
      </c>
      <c r="M288" s="4">
        <f>IF(L288&lt;&gt;"",VLOOKUP($J288,'YARN CODES'!$A$2:$E1000,4,0),"")</f>
        <v/>
      </c>
      <c r="N288" s="4">
        <f>IF(M288&lt;&gt;"",VLOOKUP($J288,'YARN CODES'!$A$2:$E1000,4,0),"")</f>
        <v/>
      </c>
    </row>
    <row r="289" ht="16.2" customHeight="1" s="87">
      <c r="C289" s="59">
        <f>IF(J289&lt;&gt;"","CWA","")</f>
        <v/>
      </c>
      <c r="K289" s="4">
        <f>IF(J289&lt;&gt;"",VLOOKUP($J289,'YARN CODES'!$A$2:$E1000,2,0),"")</f>
        <v/>
      </c>
      <c r="L289" s="4">
        <f>IF(K289&lt;&gt;"",VLOOKUP($J289,'YARN CODES'!$A$2:$E1000,3,0),"")</f>
        <v/>
      </c>
      <c r="M289" s="4">
        <f>IF(L289&lt;&gt;"",VLOOKUP($J289,'YARN CODES'!$A$2:$E1000,4,0),"")</f>
        <v/>
      </c>
      <c r="N289" s="4">
        <f>IF(M289&lt;&gt;"",VLOOKUP($J289,'YARN CODES'!$A$2:$E1000,4,0),"")</f>
        <v/>
      </c>
    </row>
    <row r="290" ht="16.2" customHeight="1" s="87">
      <c r="C290" s="59">
        <f>IF(J290&lt;&gt;"","CWA","")</f>
        <v/>
      </c>
      <c r="K290" s="4">
        <f>IF(J290&lt;&gt;"",VLOOKUP($J290,'YARN CODES'!$A$2:$E1000,2,0),"")</f>
        <v/>
      </c>
      <c r="L290" s="4">
        <f>IF(K290&lt;&gt;"",VLOOKUP($J290,'YARN CODES'!$A$2:$E1000,3,0),"")</f>
        <v/>
      </c>
      <c r="M290" s="4">
        <f>IF(L290&lt;&gt;"",VLOOKUP($J290,'YARN CODES'!$A$2:$E1000,4,0),"")</f>
        <v/>
      </c>
      <c r="N290" s="4">
        <f>IF(M290&lt;&gt;"",VLOOKUP($J290,'YARN CODES'!$A$2:$E1000,4,0),"")</f>
        <v/>
      </c>
    </row>
    <row r="291" ht="16.2" customHeight="1" s="87">
      <c r="C291" s="59">
        <f>IF(J291&lt;&gt;"","CWA","")</f>
        <v/>
      </c>
      <c r="K291" s="4">
        <f>IF(J291&lt;&gt;"",VLOOKUP($J291,'YARN CODES'!$A$2:$E1000,2,0),"")</f>
        <v/>
      </c>
      <c r="L291" s="4">
        <f>IF(K291&lt;&gt;"",VLOOKUP($J291,'YARN CODES'!$A$2:$E1000,3,0),"")</f>
        <v/>
      </c>
      <c r="M291" s="4">
        <f>IF(L291&lt;&gt;"",VLOOKUP($J291,'YARN CODES'!$A$2:$E1000,4,0),"")</f>
        <v/>
      </c>
      <c r="N291" s="4">
        <f>IF(M291&lt;&gt;"",VLOOKUP($J291,'YARN CODES'!$A$2:$E1000,4,0),"")</f>
        <v/>
      </c>
    </row>
    <row r="292" ht="16.2" customHeight="1" s="87">
      <c r="C292" s="59">
        <f>IF(J292&lt;&gt;"","CWA","")</f>
        <v/>
      </c>
      <c r="K292" s="4">
        <f>IF(J292&lt;&gt;"",VLOOKUP($J292,'YARN CODES'!$A$2:$E1000,2,0),"")</f>
        <v/>
      </c>
      <c r="L292" s="4">
        <f>IF(K292&lt;&gt;"",VLOOKUP($J292,'YARN CODES'!$A$2:$E1000,3,0),"")</f>
        <v/>
      </c>
      <c r="M292" s="4">
        <f>IF(L292&lt;&gt;"",VLOOKUP($J292,'YARN CODES'!$A$2:$E1000,4,0),"")</f>
        <v/>
      </c>
      <c r="N292" s="4">
        <f>IF(M292&lt;&gt;"",VLOOKUP($J292,'YARN CODES'!$A$2:$E1000,4,0),"")</f>
        <v/>
      </c>
    </row>
    <row r="293" ht="16.2" customHeight="1" s="87">
      <c r="C293" s="59">
        <f>IF(J293&lt;&gt;"","CWA","")</f>
        <v/>
      </c>
      <c r="K293" s="4">
        <f>IF(J293&lt;&gt;"",VLOOKUP($J293,'YARN CODES'!$A$2:$E1000,2,0),"")</f>
        <v/>
      </c>
      <c r="L293" s="4">
        <f>IF(K293&lt;&gt;"",VLOOKUP($J293,'YARN CODES'!$A$2:$E1000,3,0),"")</f>
        <v/>
      </c>
      <c r="M293" s="4">
        <f>IF(L293&lt;&gt;"",VLOOKUP($J293,'YARN CODES'!$A$2:$E1000,4,0),"")</f>
        <v/>
      </c>
      <c r="N293" s="4">
        <f>IF(M293&lt;&gt;"",VLOOKUP($J293,'YARN CODES'!$A$2:$E1000,4,0),"")</f>
        <v/>
      </c>
    </row>
    <row r="294" ht="16.2" customHeight="1" s="87">
      <c r="C294" s="59">
        <f>IF(J294&lt;&gt;"","CWA","")</f>
        <v/>
      </c>
      <c r="K294" s="4">
        <f>IF(J294&lt;&gt;"",VLOOKUP($J294,'YARN CODES'!$A$2:$E1000,2,0),"")</f>
        <v/>
      </c>
      <c r="L294" s="4">
        <f>IF(K294&lt;&gt;"",VLOOKUP($J294,'YARN CODES'!$A$2:$E1000,3,0),"")</f>
        <v/>
      </c>
      <c r="M294" s="4">
        <f>IF(L294&lt;&gt;"",VLOOKUP($J294,'YARN CODES'!$A$2:$E1000,4,0),"")</f>
        <v/>
      </c>
      <c r="N294" s="4">
        <f>IF(M294&lt;&gt;"",VLOOKUP($J294,'YARN CODES'!$A$2:$E1000,4,0),"")</f>
        <v/>
      </c>
    </row>
    <row r="295" ht="16.2" customHeight="1" s="87">
      <c r="C295" s="59">
        <f>IF(J295&lt;&gt;"","CWA","")</f>
        <v/>
      </c>
      <c r="K295" s="4">
        <f>IF(J295&lt;&gt;"",VLOOKUP($J295,'YARN CODES'!$A$2:$E1000,2,0),"")</f>
        <v/>
      </c>
      <c r="L295" s="4">
        <f>IF(K295&lt;&gt;"",VLOOKUP($J295,'YARN CODES'!$A$2:$E1000,3,0),"")</f>
        <v/>
      </c>
      <c r="M295" s="4">
        <f>IF(L295&lt;&gt;"",VLOOKUP($J295,'YARN CODES'!$A$2:$E1000,4,0),"")</f>
        <v/>
      </c>
      <c r="N295" s="4">
        <f>IF(M295&lt;&gt;"",VLOOKUP($J295,'YARN CODES'!$A$2:$E1000,4,0),"")</f>
        <v/>
      </c>
    </row>
    <row r="296" ht="16.2" customHeight="1" s="87">
      <c r="C296" s="59">
        <f>IF(J296&lt;&gt;"","CWA","")</f>
        <v/>
      </c>
      <c r="K296" s="4">
        <f>IF(J296&lt;&gt;"",VLOOKUP($J296,'YARN CODES'!$A$2:$E1000,2,0),"")</f>
        <v/>
      </c>
      <c r="L296" s="4">
        <f>IF(K296&lt;&gt;"",VLOOKUP($J296,'YARN CODES'!$A$2:$E1000,3,0),"")</f>
        <v/>
      </c>
      <c r="M296" s="4">
        <f>IF(L296&lt;&gt;"",VLOOKUP($J296,'YARN CODES'!$A$2:$E1000,4,0),"")</f>
        <v/>
      </c>
      <c r="N296" s="4">
        <f>IF(M296&lt;&gt;"",VLOOKUP($J296,'YARN CODES'!$A$2:$E1000,4,0),"")</f>
        <v/>
      </c>
    </row>
    <row r="297" ht="16.2" customHeight="1" s="87">
      <c r="C297" s="59">
        <f>IF(J297&lt;&gt;"","CWA","")</f>
        <v/>
      </c>
      <c r="K297" s="4">
        <f>IF(J297&lt;&gt;"",VLOOKUP($J297,'YARN CODES'!$A$2:$E1000,2,0),"")</f>
        <v/>
      </c>
      <c r="L297" s="4">
        <f>IF(K297&lt;&gt;"",VLOOKUP($J297,'YARN CODES'!$A$2:$E1000,3,0),"")</f>
        <v/>
      </c>
      <c r="M297" s="4">
        <f>IF(L297&lt;&gt;"",VLOOKUP($J297,'YARN CODES'!$A$2:$E1000,4,0),"")</f>
        <v/>
      </c>
      <c r="N297" s="4">
        <f>IF(M297&lt;&gt;"",VLOOKUP($J297,'YARN CODES'!$A$2:$E1000,4,0),"")</f>
        <v/>
      </c>
    </row>
    <row r="298" ht="16.2" customHeight="1" s="87">
      <c r="C298" s="59">
        <f>IF(J298&lt;&gt;"","CWA","")</f>
        <v/>
      </c>
      <c r="K298" s="4">
        <f>IF(J298&lt;&gt;"",VLOOKUP($J298,'YARN CODES'!$A$2:$E1000,2,0),"")</f>
        <v/>
      </c>
      <c r="L298" s="4">
        <f>IF(K298&lt;&gt;"",VLOOKUP($J298,'YARN CODES'!$A$2:$E1000,3,0),"")</f>
        <v/>
      </c>
      <c r="M298" s="4">
        <f>IF(L298&lt;&gt;"",VLOOKUP($J298,'YARN CODES'!$A$2:$E1000,4,0),"")</f>
        <v/>
      </c>
      <c r="N298" s="4">
        <f>IF(M298&lt;&gt;"",VLOOKUP($J298,'YARN CODES'!$A$2:$E1000,4,0),"")</f>
        <v/>
      </c>
    </row>
    <row r="299" ht="16.2" customHeight="1" s="87">
      <c r="C299" s="59">
        <f>IF(J299&lt;&gt;"","CWA","")</f>
        <v/>
      </c>
      <c r="K299" s="4">
        <f>IF(J299&lt;&gt;"",VLOOKUP($J299,'YARN CODES'!$A$2:$E1000,2,0),"")</f>
        <v/>
      </c>
      <c r="L299" s="4">
        <f>IF(K299&lt;&gt;"",VLOOKUP($J299,'YARN CODES'!$A$2:$E1000,3,0),"")</f>
        <v/>
      </c>
      <c r="M299" s="4">
        <f>IF(L299&lt;&gt;"",VLOOKUP($J299,'YARN CODES'!$A$2:$E1000,4,0),"")</f>
        <v/>
      </c>
      <c r="N299" s="4">
        <f>IF(M299&lt;&gt;"",VLOOKUP($J299,'YARN CODES'!$A$2:$E1000,4,0),"")</f>
        <v/>
      </c>
    </row>
    <row r="300" ht="16.2" customHeight="1" s="87">
      <c r="C300" s="59">
        <f>IF(J300&lt;&gt;"","CWA","")</f>
        <v/>
      </c>
      <c r="K300" s="4">
        <f>IF(J300&lt;&gt;"",VLOOKUP($J300,'YARN CODES'!$A$2:$E1000,2,0),"")</f>
        <v/>
      </c>
      <c r="L300" s="4">
        <f>IF(K300&lt;&gt;"",VLOOKUP($J300,'YARN CODES'!$A$2:$E1000,3,0),"")</f>
        <v/>
      </c>
      <c r="M300" s="4">
        <f>IF(L300&lt;&gt;"",VLOOKUP($J300,'YARN CODES'!$A$2:$E1000,4,0),"")</f>
        <v/>
      </c>
      <c r="N300" s="4">
        <f>IF(M300&lt;&gt;"",VLOOKUP($J300,'YARN CODES'!$A$2:$E1000,4,0),"")</f>
        <v/>
      </c>
    </row>
    <row r="301" ht="16.2" customHeight="1" s="87">
      <c r="C301" s="59">
        <f>IF(J301&lt;&gt;"","CWA","")</f>
        <v/>
      </c>
      <c r="K301" s="4">
        <f>IF(J301&lt;&gt;"",VLOOKUP($J301,'YARN CODES'!$A$2:$E1000,2,0),"")</f>
        <v/>
      </c>
      <c r="L301" s="4">
        <f>IF(K301&lt;&gt;"",VLOOKUP($J301,'YARN CODES'!$A$2:$E1000,3,0),"")</f>
        <v/>
      </c>
      <c r="M301" s="4">
        <f>IF(L301&lt;&gt;"",VLOOKUP($J301,'YARN CODES'!$A$2:$E1000,4,0),"")</f>
        <v/>
      </c>
      <c r="N301" s="4">
        <f>IF(M301&lt;&gt;"",VLOOKUP($J301,'YARN CODES'!$A$2:$E1000,4,0),"")</f>
        <v/>
      </c>
    </row>
    <row r="302" ht="16.2" customHeight="1" s="87">
      <c r="C302" s="59">
        <f>IF(J302&lt;&gt;"","CWA","")</f>
        <v/>
      </c>
      <c r="K302" s="4">
        <f>IF(J302&lt;&gt;"",VLOOKUP($J302,'YARN CODES'!$A$2:$E1000,2,0),"")</f>
        <v/>
      </c>
      <c r="L302" s="4">
        <f>IF(K302&lt;&gt;"",VLOOKUP($J302,'YARN CODES'!$A$2:$E1000,3,0),"")</f>
        <v/>
      </c>
      <c r="M302" s="4">
        <f>IF(L302&lt;&gt;"",VLOOKUP($J302,'YARN CODES'!$A$2:$E1000,4,0),"")</f>
        <v/>
      </c>
      <c r="N302" s="4">
        <f>IF(M302&lt;&gt;"",VLOOKUP($J302,'YARN CODES'!$A$2:$E1000,4,0),"")</f>
        <v/>
      </c>
    </row>
    <row r="303" ht="16.2" customHeight="1" s="87">
      <c r="C303" s="59">
        <f>IF(J303&lt;&gt;"","CWA","")</f>
        <v/>
      </c>
      <c r="K303" s="4">
        <f>IF(J303&lt;&gt;"",VLOOKUP($J303,'YARN CODES'!$A$2:$E1000,2,0),"")</f>
        <v/>
      </c>
      <c r="L303" s="4">
        <f>IF(K303&lt;&gt;"",VLOOKUP($J303,'YARN CODES'!$A$2:$E1000,3,0),"")</f>
        <v/>
      </c>
      <c r="M303" s="4">
        <f>IF(L303&lt;&gt;"",VLOOKUP($J303,'YARN CODES'!$A$2:$E1000,4,0),"")</f>
        <v/>
      </c>
      <c r="N303" s="4">
        <f>IF(M303&lt;&gt;"",VLOOKUP($J303,'YARN CODES'!$A$2:$E1000,4,0),"")</f>
        <v/>
      </c>
    </row>
    <row r="304" ht="16.2" customHeight="1" s="87">
      <c r="C304" s="59">
        <f>IF(J304&lt;&gt;"","CWA","")</f>
        <v/>
      </c>
      <c r="K304" s="4">
        <f>IF(J304&lt;&gt;"",VLOOKUP($J304,'YARN CODES'!$A$2:$E1000,2,0),"")</f>
        <v/>
      </c>
      <c r="L304" s="4">
        <f>IF(K304&lt;&gt;"",VLOOKUP($J304,'YARN CODES'!$A$2:$E1000,3,0),"")</f>
        <v/>
      </c>
      <c r="M304" s="4">
        <f>IF(L304&lt;&gt;"",VLOOKUP($J304,'YARN CODES'!$A$2:$E1000,4,0),"")</f>
        <v/>
      </c>
      <c r="N304" s="4">
        <f>IF(M304&lt;&gt;"",VLOOKUP($J304,'YARN CODES'!$A$2:$E1000,4,0),"")</f>
        <v/>
      </c>
    </row>
    <row r="305" ht="16.2" customHeight="1" s="87">
      <c r="C305" s="59">
        <f>IF(J305&lt;&gt;"","CWA","")</f>
        <v/>
      </c>
      <c r="K305" s="4">
        <f>IF(J305&lt;&gt;"",VLOOKUP($J305,'YARN CODES'!$A$2:$E1000,2,0),"")</f>
        <v/>
      </c>
      <c r="L305" s="4">
        <f>IF(K305&lt;&gt;"",VLOOKUP($J305,'YARN CODES'!$A$2:$E1000,3,0),"")</f>
        <v/>
      </c>
      <c r="M305" s="4">
        <f>IF(L305&lt;&gt;"",VLOOKUP($J305,'YARN CODES'!$A$2:$E1000,4,0),"")</f>
        <v/>
      </c>
      <c r="N305" s="4">
        <f>IF(M305&lt;&gt;"",VLOOKUP($J305,'YARN CODES'!$A$2:$E1000,4,0),"")</f>
        <v/>
      </c>
    </row>
    <row r="306" ht="16.2" customHeight="1" s="87">
      <c r="C306" s="59">
        <f>IF(J306&lt;&gt;"","CWA","")</f>
        <v/>
      </c>
      <c r="K306" s="4">
        <f>IF(J306&lt;&gt;"",VLOOKUP($J306,'YARN CODES'!$A$2:$E1000,2,0),"")</f>
        <v/>
      </c>
      <c r="L306" s="4">
        <f>IF(K306&lt;&gt;"",VLOOKUP($J306,'YARN CODES'!$A$2:$E1000,3,0),"")</f>
        <v/>
      </c>
      <c r="M306" s="4">
        <f>IF(L306&lt;&gt;"",VLOOKUP($J306,'YARN CODES'!$A$2:$E1000,4,0),"")</f>
        <v/>
      </c>
      <c r="N306" s="4">
        <f>IF(M306&lt;&gt;"",VLOOKUP($J306,'YARN CODES'!$A$2:$E1000,4,0),"")</f>
        <v/>
      </c>
    </row>
    <row r="307" ht="16.2" customHeight="1" s="87">
      <c r="C307" s="59">
        <f>IF(J307&lt;&gt;"","CWA","")</f>
        <v/>
      </c>
      <c r="K307" s="4">
        <f>IF(J307&lt;&gt;"",VLOOKUP($J307,'YARN CODES'!$A$2:$E1000,2,0),"")</f>
        <v/>
      </c>
      <c r="L307" s="4">
        <f>IF(K307&lt;&gt;"",VLOOKUP($J307,'YARN CODES'!$A$2:$E1000,3,0),"")</f>
        <v/>
      </c>
      <c r="M307" s="4">
        <f>IF(L307&lt;&gt;"",VLOOKUP($J307,'YARN CODES'!$A$2:$E1000,4,0),"")</f>
        <v/>
      </c>
      <c r="N307" s="4">
        <f>IF(M307&lt;&gt;"",VLOOKUP($J307,'YARN CODES'!$A$2:$E1000,4,0),"")</f>
        <v/>
      </c>
    </row>
    <row r="308" ht="16.2" customHeight="1" s="87">
      <c r="C308" s="59">
        <f>IF(J308&lt;&gt;"","CWA","")</f>
        <v/>
      </c>
      <c r="K308" s="4">
        <f>IF(J308&lt;&gt;"",VLOOKUP($J308,'YARN CODES'!$A$2:$E1000,2,0),"")</f>
        <v/>
      </c>
      <c r="L308" s="4">
        <f>IF(K308&lt;&gt;"",VLOOKUP($J308,'YARN CODES'!$A$2:$E1000,3,0),"")</f>
        <v/>
      </c>
      <c r="M308" s="4">
        <f>IF(L308&lt;&gt;"",VLOOKUP($J308,'YARN CODES'!$A$2:$E1000,4,0),"")</f>
        <v/>
      </c>
      <c r="N308" s="4">
        <f>IF(M308&lt;&gt;"",VLOOKUP($J308,'YARN CODES'!$A$2:$E1000,4,0),"")</f>
        <v/>
      </c>
    </row>
    <row r="309" ht="16.2" customHeight="1" s="87">
      <c r="C309" s="59">
        <f>IF(J309&lt;&gt;"","CWA","")</f>
        <v/>
      </c>
      <c r="K309" s="4">
        <f>IF(J309&lt;&gt;"",VLOOKUP($J309,'YARN CODES'!$A$2:$E1000,2,0),"")</f>
        <v/>
      </c>
      <c r="L309" s="4">
        <f>IF(K309&lt;&gt;"",VLOOKUP($J309,'YARN CODES'!$A$2:$E1000,3,0),"")</f>
        <v/>
      </c>
      <c r="M309" s="4">
        <f>IF(L309&lt;&gt;"",VLOOKUP($J309,'YARN CODES'!$A$2:$E1000,4,0),"")</f>
        <v/>
      </c>
      <c r="N309" s="4">
        <f>IF(M309&lt;&gt;"",VLOOKUP($J309,'YARN CODES'!$A$2:$E1000,4,0),"")</f>
        <v/>
      </c>
    </row>
    <row r="310" ht="16.2" customHeight="1" s="87">
      <c r="C310" s="59">
        <f>IF(J310&lt;&gt;"","CWA","")</f>
        <v/>
      </c>
      <c r="K310" s="4">
        <f>IF(J310&lt;&gt;"",VLOOKUP($J310,'YARN CODES'!$A$2:$E1000,2,0),"")</f>
        <v/>
      </c>
      <c r="L310" s="4">
        <f>IF(K310&lt;&gt;"",VLOOKUP($J310,'YARN CODES'!$A$2:$E1000,3,0),"")</f>
        <v/>
      </c>
      <c r="M310" s="4">
        <f>IF(L310&lt;&gt;"",VLOOKUP($J310,'YARN CODES'!$A$2:$E1000,4,0),"")</f>
        <v/>
      </c>
      <c r="N310" s="4">
        <f>IF(M310&lt;&gt;"",VLOOKUP($J310,'YARN CODES'!$A$2:$E1000,4,0),"")</f>
        <v/>
      </c>
    </row>
    <row r="311" ht="16.2" customHeight="1" s="87">
      <c r="C311" s="59">
        <f>IF(J311&lt;&gt;"","CWA","")</f>
        <v/>
      </c>
      <c r="K311" s="4">
        <f>IF(J311&lt;&gt;"",VLOOKUP($J311,'YARN CODES'!$A$2:$E1000,2,0),"")</f>
        <v/>
      </c>
      <c r="L311" s="4">
        <f>IF(K311&lt;&gt;"",VLOOKUP($J311,'YARN CODES'!$A$2:$E1000,3,0),"")</f>
        <v/>
      </c>
      <c r="M311" s="4">
        <f>IF(L311&lt;&gt;"",VLOOKUP($J311,'YARN CODES'!$A$2:$E1000,4,0),"")</f>
        <v/>
      </c>
      <c r="N311" s="4">
        <f>IF(M311&lt;&gt;"",VLOOKUP($J311,'YARN CODES'!$A$2:$E1000,4,0),"")</f>
        <v/>
      </c>
    </row>
    <row r="312" ht="16.2" customHeight="1" s="87">
      <c r="C312" s="59">
        <f>IF(J312&lt;&gt;"","CWA","")</f>
        <v/>
      </c>
      <c r="K312" s="4">
        <f>IF(J312&lt;&gt;"",VLOOKUP($J312,'YARN CODES'!$A$2:$E1000,2,0),"")</f>
        <v/>
      </c>
      <c r="L312" s="4">
        <f>IF(K312&lt;&gt;"",VLOOKUP($J312,'YARN CODES'!$A$2:$E1000,3,0),"")</f>
        <v/>
      </c>
      <c r="M312" s="4">
        <f>IF(L312&lt;&gt;"",VLOOKUP($J312,'YARN CODES'!$A$2:$E1000,4,0),"")</f>
        <v/>
      </c>
      <c r="N312" s="4">
        <f>IF(M312&lt;&gt;"",VLOOKUP($J312,'YARN CODES'!$A$2:$E1000,4,0),"")</f>
        <v/>
      </c>
    </row>
    <row r="313" ht="16.2" customHeight="1" s="87">
      <c r="C313" s="59">
        <f>IF(J313&lt;&gt;"","CWA","")</f>
        <v/>
      </c>
      <c r="K313" s="4">
        <f>IF(J313&lt;&gt;"",VLOOKUP($J313,'YARN CODES'!$A$2:$E1000,2,0),"")</f>
        <v/>
      </c>
      <c r="L313" s="4">
        <f>IF(K313&lt;&gt;"",VLOOKUP($J313,'YARN CODES'!$A$2:$E1000,3,0),"")</f>
        <v/>
      </c>
      <c r="M313" s="4">
        <f>IF(L313&lt;&gt;"",VLOOKUP($J313,'YARN CODES'!$A$2:$E1000,4,0),"")</f>
        <v/>
      </c>
      <c r="N313" s="4">
        <f>IF(M313&lt;&gt;"",VLOOKUP($J313,'YARN CODES'!$A$2:$E1000,4,0),"")</f>
        <v/>
      </c>
    </row>
    <row r="314" ht="16.2" customHeight="1" s="87">
      <c r="C314" s="59">
        <f>IF(J314&lt;&gt;"","CWA","")</f>
        <v/>
      </c>
      <c r="K314" s="4">
        <f>IF(J314&lt;&gt;"",VLOOKUP($J314,'YARN CODES'!$A$2:$E1000,2,0),"")</f>
        <v/>
      </c>
      <c r="L314" s="4">
        <f>IF(K314&lt;&gt;"",VLOOKUP($J314,'YARN CODES'!$A$2:$E1000,3,0),"")</f>
        <v/>
      </c>
      <c r="M314" s="4">
        <f>IF(L314&lt;&gt;"",VLOOKUP($J314,'YARN CODES'!$A$2:$E1000,4,0),"")</f>
        <v/>
      </c>
      <c r="N314" s="4">
        <f>IF(M314&lt;&gt;"",VLOOKUP($J314,'YARN CODES'!$A$2:$E1000,4,0),"")</f>
        <v/>
      </c>
    </row>
    <row r="315" ht="16.2" customHeight="1" s="87">
      <c r="C315" s="59">
        <f>IF(J315&lt;&gt;"","CWA","")</f>
        <v/>
      </c>
      <c r="K315" s="4">
        <f>IF(J315&lt;&gt;"",VLOOKUP($J315,'YARN CODES'!$A$2:$E1000,2,0),"")</f>
        <v/>
      </c>
      <c r="L315" s="4">
        <f>IF(K315&lt;&gt;"",VLOOKUP($J315,'YARN CODES'!$A$2:$E1000,3,0),"")</f>
        <v/>
      </c>
      <c r="M315" s="4">
        <f>IF(L315&lt;&gt;"",VLOOKUP($J315,'YARN CODES'!$A$2:$E1000,4,0),"")</f>
        <v/>
      </c>
      <c r="N315" s="4">
        <f>IF(M315&lt;&gt;"",VLOOKUP($J315,'YARN CODES'!$A$2:$E1000,4,0),"")</f>
        <v/>
      </c>
    </row>
    <row r="316" ht="16.2" customHeight="1" s="87">
      <c r="C316" s="59">
        <f>IF(J316&lt;&gt;"","CWA","")</f>
        <v/>
      </c>
      <c r="K316" s="4">
        <f>IF(J316&lt;&gt;"",VLOOKUP($J316,'YARN CODES'!$A$2:$E1000,2,0),"")</f>
        <v/>
      </c>
      <c r="L316" s="4">
        <f>IF(K316&lt;&gt;"",VLOOKUP($J316,'YARN CODES'!$A$2:$E1000,3,0),"")</f>
        <v/>
      </c>
      <c r="M316" s="4">
        <f>IF(L316&lt;&gt;"",VLOOKUP($J316,'YARN CODES'!$A$2:$E1000,4,0),"")</f>
        <v/>
      </c>
      <c r="N316" s="4">
        <f>IF(M316&lt;&gt;"",VLOOKUP($J316,'YARN CODES'!$A$2:$E1000,4,0),"")</f>
        <v/>
      </c>
    </row>
    <row r="317" ht="16.2" customHeight="1" s="87">
      <c r="C317" s="59">
        <f>IF(J317&lt;&gt;"","CWA","")</f>
        <v/>
      </c>
      <c r="K317" s="4">
        <f>IF(J317&lt;&gt;"",VLOOKUP($J317,'YARN CODES'!$A$2:$E1000,2,0),"")</f>
        <v/>
      </c>
      <c r="L317" s="4">
        <f>IF(K317&lt;&gt;"",VLOOKUP($J317,'YARN CODES'!$A$2:$E1000,3,0),"")</f>
        <v/>
      </c>
      <c r="M317" s="4">
        <f>IF(L317&lt;&gt;"",VLOOKUP($J317,'YARN CODES'!$A$2:$E1000,4,0),"")</f>
        <v/>
      </c>
      <c r="N317" s="4">
        <f>IF(M317&lt;&gt;"",VLOOKUP($J317,'YARN CODES'!$A$2:$E1000,4,0),"")</f>
        <v/>
      </c>
    </row>
    <row r="318" ht="16.2" customHeight="1" s="87">
      <c r="C318" s="59">
        <f>IF(J318&lt;&gt;"","CWA","")</f>
        <v/>
      </c>
      <c r="K318" s="4">
        <f>IF(J318&lt;&gt;"",VLOOKUP($J318,'YARN CODES'!$A$2:$E1000,2,0),"")</f>
        <v/>
      </c>
      <c r="L318" s="4">
        <f>IF(K318&lt;&gt;"",VLOOKUP($J318,'YARN CODES'!$A$2:$E1000,3,0),"")</f>
        <v/>
      </c>
      <c r="M318" s="4">
        <f>IF(L318&lt;&gt;"",VLOOKUP($J318,'YARN CODES'!$A$2:$E1000,4,0),"")</f>
        <v/>
      </c>
      <c r="N318" s="4">
        <f>IF(M318&lt;&gt;"",VLOOKUP($J318,'YARN CODES'!$A$2:$E1000,4,0),"")</f>
        <v/>
      </c>
    </row>
    <row r="319" ht="16.2" customHeight="1" s="87">
      <c r="C319" s="59">
        <f>IF(J319&lt;&gt;"","CWA","")</f>
        <v/>
      </c>
      <c r="K319" s="4">
        <f>IF(J319&lt;&gt;"",VLOOKUP($J319,'YARN CODES'!$A$2:$E1000,2,0),"")</f>
        <v/>
      </c>
      <c r="L319" s="4">
        <f>IF(K319&lt;&gt;"",VLOOKUP($J319,'YARN CODES'!$A$2:$E1000,3,0),"")</f>
        <v/>
      </c>
      <c r="M319" s="4">
        <f>IF(L319&lt;&gt;"",VLOOKUP($J319,'YARN CODES'!$A$2:$E1000,4,0),"")</f>
        <v/>
      </c>
      <c r="N319" s="4">
        <f>IF(M319&lt;&gt;"",VLOOKUP($J319,'YARN CODES'!$A$2:$E1000,4,0),"")</f>
        <v/>
      </c>
    </row>
    <row r="320" ht="16.2" customHeight="1" s="87">
      <c r="C320" s="59">
        <f>IF(J320&lt;&gt;"","CWA","")</f>
        <v/>
      </c>
      <c r="K320" s="4">
        <f>IF(J320&lt;&gt;"",VLOOKUP($J320,'YARN CODES'!$A$2:$E1000,2,0),"")</f>
        <v/>
      </c>
      <c r="L320" s="4">
        <f>IF(K320&lt;&gt;"",VLOOKUP($J320,'YARN CODES'!$A$2:$E1000,3,0),"")</f>
        <v/>
      </c>
      <c r="M320" s="4">
        <f>IF(L320&lt;&gt;"",VLOOKUP($J320,'YARN CODES'!$A$2:$E1000,4,0),"")</f>
        <v/>
      </c>
      <c r="N320" s="4">
        <f>IF(M320&lt;&gt;"",VLOOKUP($J320,'YARN CODES'!$A$2:$E1000,4,0),"")</f>
        <v/>
      </c>
    </row>
    <row r="321" ht="16.2" customHeight="1" s="87">
      <c r="C321" s="59">
        <f>IF(J321&lt;&gt;"","CWA","")</f>
        <v/>
      </c>
      <c r="K321" s="4">
        <f>IF(J321&lt;&gt;"",VLOOKUP($J321,'YARN CODES'!$A$2:$E1000,2,0),"")</f>
        <v/>
      </c>
      <c r="L321" s="4">
        <f>IF(K321&lt;&gt;"",VLOOKUP($J321,'YARN CODES'!$A$2:$E1000,3,0),"")</f>
        <v/>
      </c>
      <c r="M321" s="4">
        <f>IF(L321&lt;&gt;"",VLOOKUP($J321,'YARN CODES'!$A$2:$E1000,4,0),"")</f>
        <v/>
      </c>
      <c r="N321" s="4">
        <f>IF(M321&lt;&gt;"",VLOOKUP($J321,'YARN CODES'!$A$2:$E1000,4,0),"")</f>
        <v/>
      </c>
    </row>
    <row r="322" ht="16.2" customHeight="1" s="87">
      <c r="C322" s="59">
        <f>IF(J322&lt;&gt;"","CWA","")</f>
        <v/>
      </c>
      <c r="K322" s="4">
        <f>IF(J322&lt;&gt;"",VLOOKUP($J322,'YARN CODES'!$A$2:$E1000,2,0),"")</f>
        <v/>
      </c>
      <c r="L322" s="4">
        <f>IF(K322&lt;&gt;"",VLOOKUP($J322,'YARN CODES'!$A$2:$E1000,3,0),"")</f>
        <v/>
      </c>
      <c r="M322" s="4">
        <f>IF(L322&lt;&gt;"",VLOOKUP($J322,'YARN CODES'!$A$2:$E1000,4,0),"")</f>
        <v/>
      </c>
      <c r="N322" s="4">
        <f>IF(M322&lt;&gt;"",VLOOKUP($J322,'YARN CODES'!$A$2:$E1000,4,0),"")</f>
        <v/>
      </c>
    </row>
    <row r="323" ht="16.2" customHeight="1" s="87">
      <c r="C323" s="59">
        <f>IF(J323&lt;&gt;"","CWA","")</f>
        <v/>
      </c>
      <c r="K323" s="4">
        <f>IF(J323&lt;&gt;"",VLOOKUP($J323,'YARN CODES'!$A$2:$E1000,2,0),"")</f>
        <v/>
      </c>
      <c r="L323" s="4">
        <f>IF(K323&lt;&gt;"",VLOOKUP($J323,'YARN CODES'!$A$2:$E1000,3,0),"")</f>
        <v/>
      </c>
      <c r="M323" s="4">
        <f>IF(L323&lt;&gt;"",VLOOKUP($J323,'YARN CODES'!$A$2:$E1000,4,0),"")</f>
        <v/>
      </c>
      <c r="N323" s="4">
        <f>IF(M323&lt;&gt;"",VLOOKUP($J323,'YARN CODES'!$A$2:$E1000,4,0),"")</f>
        <v/>
      </c>
    </row>
    <row r="324" ht="16.2" customHeight="1" s="87">
      <c r="C324" s="59">
        <f>IF(J324&lt;&gt;"","CWA","")</f>
        <v/>
      </c>
      <c r="K324" s="4">
        <f>IF(J324&lt;&gt;"",VLOOKUP($J324,'YARN CODES'!$A$2:$E1000,2,0),"")</f>
        <v/>
      </c>
      <c r="L324" s="4">
        <f>IF(K324&lt;&gt;"",VLOOKUP($J324,'YARN CODES'!$A$2:$E1000,3,0),"")</f>
        <v/>
      </c>
      <c r="M324" s="4">
        <f>IF(L324&lt;&gt;"",VLOOKUP($J324,'YARN CODES'!$A$2:$E1000,4,0),"")</f>
        <v/>
      </c>
      <c r="N324" s="4">
        <f>IF(M324&lt;&gt;"",VLOOKUP($J324,'YARN CODES'!$A$2:$E1000,4,0),"")</f>
        <v/>
      </c>
    </row>
    <row r="325" ht="16.2" customHeight="1" s="87">
      <c r="C325" s="59">
        <f>IF(J325&lt;&gt;"","CWA","")</f>
        <v/>
      </c>
      <c r="K325" s="4">
        <f>IF(J325&lt;&gt;"",VLOOKUP($J325,'YARN CODES'!$A$2:$E1000,2,0),"")</f>
        <v/>
      </c>
      <c r="L325" s="4">
        <f>IF(K325&lt;&gt;"",VLOOKUP($J325,'YARN CODES'!$A$2:$E1000,3,0),"")</f>
        <v/>
      </c>
      <c r="M325" s="4">
        <f>IF(L325&lt;&gt;"",VLOOKUP($J325,'YARN CODES'!$A$2:$E1000,4,0),"")</f>
        <v/>
      </c>
      <c r="N325" s="4">
        <f>IF(M325&lt;&gt;"",VLOOKUP($J325,'YARN CODES'!$A$2:$E1000,4,0),"")</f>
        <v/>
      </c>
    </row>
    <row r="326" ht="16.2" customHeight="1" s="87">
      <c r="C326" s="59">
        <f>IF(J326&lt;&gt;"","CWA","")</f>
        <v/>
      </c>
      <c r="K326" s="4">
        <f>IF(J326&lt;&gt;"",VLOOKUP($J326,'YARN CODES'!$A$2:$E1000,2,0),"")</f>
        <v/>
      </c>
      <c r="L326" s="4">
        <f>IF(K326&lt;&gt;"",VLOOKUP($J326,'YARN CODES'!$A$2:$E1000,3,0),"")</f>
        <v/>
      </c>
      <c r="M326" s="4">
        <f>IF(L326&lt;&gt;"",VLOOKUP($J326,'YARN CODES'!$A$2:$E1000,4,0),"")</f>
        <v/>
      </c>
      <c r="N326" s="4">
        <f>IF(M326&lt;&gt;"",VLOOKUP($J326,'YARN CODES'!$A$2:$E1000,4,0),"")</f>
        <v/>
      </c>
    </row>
    <row r="327" ht="16.2" customHeight="1" s="87">
      <c r="C327" s="59">
        <f>IF(J327&lt;&gt;"","CWA","")</f>
        <v/>
      </c>
      <c r="K327" s="4">
        <f>IF(J327&lt;&gt;"",VLOOKUP($J327,'YARN CODES'!$A$2:$E1000,2,0),"")</f>
        <v/>
      </c>
      <c r="L327" s="4">
        <f>IF(K327&lt;&gt;"",VLOOKUP($J327,'YARN CODES'!$A$2:$E1000,3,0),"")</f>
        <v/>
      </c>
      <c r="M327" s="4">
        <f>IF(L327&lt;&gt;"",VLOOKUP($J327,'YARN CODES'!$A$2:$E1000,4,0),"")</f>
        <v/>
      </c>
      <c r="N327" s="4">
        <f>IF(M327&lt;&gt;"",VLOOKUP($J327,'YARN CODES'!$A$2:$E1000,4,0),"")</f>
        <v/>
      </c>
    </row>
    <row r="328" ht="16.2" customHeight="1" s="87">
      <c r="C328" s="59">
        <f>IF(J328&lt;&gt;"","CWA","")</f>
        <v/>
      </c>
      <c r="K328" s="4">
        <f>IF(J328&lt;&gt;"",VLOOKUP($J328,'YARN CODES'!$A$2:$E1000,2,0),"")</f>
        <v/>
      </c>
      <c r="L328" s="4">
        <f>IF(K328&lt;&gt;"",VLOOKUP($J328,'YARN CODES'!$A$2:$E1000,3,0),"")</f>
        <v/>
      </c>
      <c r="M328" s="4">
        <f>IF(L328&lt;&gt;"",VLOOKUP($J328,'YARN CODES'!$A$2:$E1000,4,0),"")</f>
        <v/>
      </c>
      <c r="N328" s="4">
        <f>IF(M328&lt;&gt;"",VLOOKUP($J328,'YARN CODES'!$A$2:$E1000,4,0),"")</f>
        <v/>
      </c>
    </row>
    <row r="329" ht="16.2" customHeight="1" s="87">
      <c r="C329" s="59">
        <f>IF(J329&lt;&gt;"","CWA","")</f>
        <v/>
      </c>
      <c r="K329" s="4">
        <f>IF(J329&lt;&gt;"",VLOOKUP($J329,'YARN CODES'!$A$2:$E1000,2,0),"")</f>
        <v/>
      </c>
      <c r="L329" s="4">
        <f>IF(K329&lt;&gt;"",VLOOKUP($J329,'YARN CODES'!$A$2:$E1000,3,0),"")</f>
        <v/>
      </c>
      <c r="M329" s="4">
        <f>IF(L329&lt;&gt;"",VLOOKUP($J329,'YARN CODES'!$A$2:$E1000,4,0),"")</f>
        <v/>
      </c>
      <c r="N329" s="4">
        <f>IF(M329&lt;&gt;"",VLOOKUP($J329,'YARN CODES'!$A$2:$E1000,4,0),"")</f>
        <v/>
      </c>
    </row>
    <row r="330" ht="16.2" customHeight="1" s="87">
      <c r="C330" s="59">
        <f>IF(J330&lt;&gt;"","CWA","")</f>
        <v/>
      </c>
      <c r="K330" s="4">
        <f>IF(J330&lt;&gt;"",VLOOKUP($J330,'YARN CODES'!$A$2:$E1000,2,0),"")</f>
        <v/>
      </c>
      <c r="L330" s="4">
        <f>IF(K330&lt;&gt;"",VLOOKUP($J330,'YARN CODES'!$A$2:$E1000,3,0),"")</f>
        <v/>
      </c>
      <c r="M330" s="4">
        <f>IF(L330&lt;&gt;"",VLOOKUP($J330,'YARN CODES'!$A$2:$E1000,4,0),"")</f>
        <v/>
      </c>
      <c r="N330" s="4">
        <f>IF(M330&lt;&gt;"",VLOOKUP($J330,'YARN CODES'!$A$2:$E1000,4,0),"")</f>
        <v/>
      </c>
    </row>
    <row r="331" ht="16.2" customHeight="1" s="87">
      <c r="C331" s="59">
        <f>IF(J331&lt;&gt;"","CWA","")</f>
        <v/>
      </c>
      <c r="K331" s="4">
        <f>IF(J331&lt;&gt;"",VLOOKUP($J331,'YARN CODES'!$A$2:$E1000,2,0),"")</f>
        <v/>
      </c>
      <c r="L331" s="4">
        <f>IF(K331&lt;&gt;"",VLOOKUP($J331,'YARN CODES'!$A$2:$E1000,3,0),"")</f>
        <v/>
      </c>
      <c r="M331" s="4">
        <f>IF(L331&lt;&gt;"",VLOOKUP($J331,'YARN CODES'!$A$2:$E1000,4,0),"")</f>
        <v/>
      </c>
      <c r="N331" s="4">
        <f>IF(M331&lt;&gt;"",VLOOKUP($J331,'YARN CODES'!$A$2:$E1000,4,0),"")</f>
        <v/>
      </c>
    </row>
    <row r="332" ht="16.2" customHeight="1" s="87">
      <c r="C332" s="59">
        <f>IF(J332&lt;&gt;"","CWA","")</f>
        <v/>
      </c>
      <c r="K332" s="4">
        <f>IF(J332&lt;&gt;"",VLOOKUP($J332,'YARN CODES'!$A$2:$E1000,2,0),"")</f>
        <v/>
      </c>
      <c r="L332" s="4">
        <f>IF(K332&lt;&gt;"",VLOOKUP($J332,'YARN CODES'!$A$2:$E1000,3,0),"")</f>
        <v/>
      </c>
      <c r="M332" s="4">
        <f>IF(L332&lt;&gt;"",VLOOKUP($J332,'YARN CODES'!$A$2:$E1000,4,0),"")</f>
        <v/>
      </c>
      <c r="N332" s="4">
        <f>IF(M332&lt;&gt;"",VLOOKUP($J332,'YARN CODES'!$A$2:$E1000,4,0),"")</f>
        <v/>
      </c>
    </row>
    <row r="333" ht="16.2" customHeight="1" s="87">
      <c r="C333" s="59">
        <f>IF(J333&lt;&gt;"","CWA","")</f>
        <v/>
      </c>
      <c r="K333" s="4">
        <f>IF(J333&lt;&gt;"",VLOOKUP($J333,'YARN CODES'!$A$2:$E1000,2,0),"")</f>
        <v/>
      </c>
      <c r="L333" s="4">
        <f>IF(K333&lt;&gt;"",VLOOKUP($J333,'YARN CODES'!$A$2:$E1000,3,0),"")</f>
        <v/>
      </c>
      <c r="M333" s="4">
        <f>IF(L333&lt;&gt;"",VLOOKUP($J333,'YARN CODES'!$A$2:$E1000,4,0),"")</f>
        <v/>
      </c>
      <c r="N333" s="4">
        <f>IF(M333&lt;&gt;"",VLOOKUP($J333,'YARN CODES'!$A$2:$E1000,4,0),"")</f>
        <v/>
      </c>
    </row>
    <row r="334" ht="16.2" customHeight="1" s="87">
      <c r="C334" s="59">
        <f>IF(J334&lt;&gt;"","CWA","")</f>
        <v/>
      </c>
      <c r="K334" s="4">
        <f>IF(J334&lt;&gt;"",VLOOKUP($J334,'YARN CODES'!$A$2:$E1000,2,0),"")</f>
        <v/>
      </c>
      <c r="L334" s="4">
        <f>IF(K334&lt;&gt;"",VLOOKUP($J334,'YARN CODES'!$A$2:$E1000,3,0),"")</f>
        <v/>
      </c>
      <c r="M334" s="4">
        <f>IF(L334&lt;&gt;"",VLOOKUP($J334,'YARN CODES'!$A$2:$E1000,4,0),"")</f>
        <v/>
      </c>
      <c r="N334" s="4">
        <f>IF(M334&lt;&gt;"",VLOOKUP($J334,'YARN CODES'!$A$2:$E1000,4,0),"")</f>
        <v/>
      </c>
    </row>
    <row r="335" ht="16.2" customHeight="1" s="87">
      <c r="C335" s="59">
        <f>IF(J335&lt;&gt;"","CWA","")</f>
        <v/>
      </c>
      <c r="K335" s="4">
        <f>IF(J335&lt;&gt;"",VLOOKUP($J335,'YARN CODES'!$A$2:$E1000,2,0),"")</f>
        <v/>
      </c>
      <c r="L335" s="4">
        <f>IF(K335&lt;&gt;"",VLOOKUP($J335,'YARN CODES'!$A$2:$E1000,3,0),"")</f>
        <v/>
      </c>
      <c r="M335" s="4">
        <f>IF(L335&lt;&gt;"",VLOOKUP($J335,'YARN CODES'!$A$2:$E1000,4,0),"")</f>
        <v/>
      </c>
      <c r="N335" s="4">
        <f>IF(M335&lt;&gt;"",VLOOKUP($J335,'YARN CODES'!$A$2:$E1000,4,0),"")</f>
        <v/>
      </c>
    </row>
    <row r="336" ht="16.2" customHeight="1" s="87">
      <c r="C336" s="59">
        <f>IF(J336&lt;&gt;"","CWA","")</f>
        <v/>
      </c>
      <c r="K336" s="4">
        <f>IF(J336&lt;&gt;"",VLOOKUP($J336,'YARN CODES'!$A$2:$E1000,2,0),"")</f>
        <v/>
      </c>
      <c r="L336" s="4">
        <f>IF(K336&lt;&gt;"",VLOOKUP($J336,'YARN CODES'!$A$2:$E1000,3,0),"")</f>
        <v/>
      </c>
      <c r="M336" s="4">
        <f>IF(L336&lt;&gt;"",VLOOKUP($J336,'YARN CODES'!$A$2:$E1000,4,0),"")</f>
        <v/>
      </c>
      <c r="N336" s="4">
        <f>IF(M336&lt;&gt;"",VLOOKUP($J336,'YARN CODES'!$A$2:$E1000,4,0),"")</f>
        <v/>
      </c>
    </row>
    <row r="337" ht="16.2" customHeight="1" s="87">
      <c r="C337" s="59">
        <f>IF(J337&lt;&gt;"","CWA","")</f>
        <v/>
      </c>
      <c r="K337" s="4">
        <f>IF(J337&lt;&gt;"",VLOOKUP($J337,'YARN CODES'!$A$2:$E1000,2,0),"")</f>
        <v/>
      </c>
      <c r="L337" s="4">
        <f>IF(K337&lt;&gt;"",VLOOKUP($J337,'YARN CODES'!$A$2:$E1000,3,0),"")</f>
        <v/>
      </c>
      <c r="M337" s="4">
        <f>IF(L337&lt;&gt;"",VLOOKUP($J337,'YARN CODES'!$A$2:$E1000,4,0),"")</f>
        <v/>
      </c>
      <c r="N337" s="4">
        <f>IF(M337&lt;&gt;"",VLOOKUP($J337,'YARN CODES'!$A$2:$E1000,4,0),"")</f>
        <v/>
      </c>
    </row>
    <row r="338" ht="16.2" customHeight="1" s="87">
      <c r="C338" s="59">
        <f>IF(J338&lt;&gt;"","CWA","")</f>
        <v/>
      </c>
      <c r="K338" s="4">
        <f>IF(J338&lt;&gt;"",VLOOKUP($J338,'YARN CODES'!$A$2:$E1000,2,0),"")</f>
        <v/>
      </c>
      <c r="L338" s="4">
        <f>IF(K338&lt;&gt;"",VLOOKUP($J338,'YARN CODES'!$A$2:$E1000,3,0),"")</f>
        <v/>
      </c>
      <c r="M338" s="4">
        <f>IF(L338&lt;&gt;"",VLOOKUP($J338,'YARN CODES'!$A$2:$E1000,4,0),"")</f>
        <v/>
      </c>
      <c r="N338" s="4">
        <f>IF(M338&lt;&gt;"",VLOOKUP($J338,'YARN CODES'!$A$2:$E1000,4,0),"")</f>
        <v/>
      </c>
    </row>
    <row r="339" ht="16.2" customHeight="1" s="87">
      <c r="C339" s="59">
        <f>IF(J339&lt;&gt;"","CWA","")</f>
        <v/>
      </c>
      <c r="K339" s="4">
        <f>IF(J339&lt;&gt;"",VLOOKUP($J339,'YARN CODES'!$A$2:$E1000,2,0),"")</f>
        <v/>
      </c>
      <c r="L339" s="4">
        <f>IF(K339&lt;&gt;"",VLOOKUP($J339,'YARN CODES'!$A$2:$E1000,3,0),"")</f>
        <v/>
      </c>
      <c r="M339" s="4">
        <f>IF(L339&lt;&gt;"",VLOOKUP($J339,'YARN CODES'!$A$2:$E1000,4,0),"")</f>
        <v/>
      </c>
      <c r="N339" s="4">
        <f>IF(M339&lt;&gt;"",VLOOKUP($J339,'YARN CODES'!$A$2:$E1000,4,0),"")</f>
        <v/>
      </c>
    </row>
    <row r="340" ht="16.2" customHeight="1" s="87">
      <c r="C340" s="59">
        <f>IF(J340&lt;&gt;"","CWA","")</f>
        <v/>
      </c>
      <c r="K340" s="4">
        <f>IF(J340&lt;&gt;"",VLOOKUP($J340,'YARN CODES'!$A$2:$E1000,2,0),"")</f>
        <v/>
      </c>
      <c r="L340" s="4">
        <f>IF(K340&lt;&gt;"",VLOOKUP($J340,'YARN CODES'!$A$2:$E1000,3,0),"")</f>
        <v/>
      </c>
      <c r="M340" s="4">
        <f>IF(L340&lt;&gt;"",VLOOKUP($J340,'YARN CODES'!$A$2:$E1000,4,0),"")</f>
        <v/>
      </c>
      <c r="N340" s="4">
        <f>IF(M340&lt;&gt;"",VLOOKUP($J340,'YARN CODES'!$A$2:$E1000,4,0),"")</f>
        <v/>
      </c>
    </row>
    <row r="341" ht="16.2" customHeight="1" s="87">
      <c r="C341" s="59">
        <f>IF(J341&lt;&gt;"","CWA","")</f>
        <v/>
      </c>
      <c r="K341" s="4">
        <f>IF(J341&lt;&gt;"",VLOOKUP($J341,'YARN CODES'!$A$2:$E1000,2,0),"")</f>
        <v/>
      </c>
      <c r="L341" s="4">
        <f>IF(K341&lt;&gt;"",VLOOKUP($J341,'YARN CODES'!$A$2:$E1000,3,0),"")</f>
        <v/>
      </c>
      <c r="M341" s="4">
        <f>IF(L341&lt;&gt;"",VLOOKUP($J341,'YARN CODES'!$A$2:$E1000,4,0),"")</f>
        <v/>
      </c>
      <c r="N341" s="4">
        <f>IF(M341&lt;&gt;"",VLOOKUP($J341,'YARN CODES'!$A$2:$E1000,4,0),"")</f>
        <v/>
      </c>
    </row>
    <row r="342" ht="16.2" customHeight="1" s="87">
      <c r="C342" s="59">
        <f>IF(J342&lt;&gt;"","CWA","")</f>
        <v/>
      </c>
      <c r="K342" s="4">
        <f>IF(J342&lt;&gt;"",VLOOKUP($J342,'YARN CODES'!$A$2:$E1000,2,0),"")</f>
        <v/>
      </c>
      <c r="L342" s="4">
        <f>IF(K342&lt;&gt;"",VLOOKUP($J342,'YARN CODES'!$A$2:$E1000,3,0),"")</f>
        <v/>
      </c>
      <c r="M342" s="4">
        <f>IF(L342&lt;&gt;"",VLOOKUP($J342,'YARN CODES'!$A$2:$E1000,4,0),"")</f>
        <v/>
      </c>
      <c r="N342" s="4">
        <f>IF(M342&lt;&gt;"",VLOOKUP($J342,'YARN CODES'!$A$2:$E1000,4,0),"")</f>
        <v/>
      </c>
    </row>
    <row r="343" ht="16.2" customHeight="1" s="87">
      <c r="C343" s="59">
        <f>IF(J343&lt;&gt;"","CWA","")</f>
        <v/>
      </c>
      <c r="K343" s="4">
        <f>IF(J343&lt;&gt;"",VLOOKUP($J343,'YARN CODES'!$A$2:$E1000,2,0),"")</f>
        <v/>
      </c>
      <c r="L343" s="4">
        <f>IF(K343&lt;&gt;"",VLOOKUP($J343,'YARN CODES'!$A$2:$E1000,3,0),"")</f>
        <v/>
      </c>
      <c r="M343" s="4">
        <f>IF(L343&lt;&gt;"",VLOOKUP($J343,'YARN CODES'!$A$2:$E1000,4,0),"")</f>
        <v/>
      </c>
      <c r="N343" s="4">
        <f>IF(M343&lt;&gt;"",VLOOKUP($J343,'YARN CODES'!$A$2:$E1000,4,0),"")</f>
        <v/>
      </c>
    </row>
    <row r="344" ht="16.2" customHeight="1" s="87">
      <c r="C344" s="59">
        <f>IF(J344&lt;&gt;"","CWA","")</f>
        <v/>
      </c>
      <c r="K344" s="4">
        <f>IF(J344&lt;&gt;"",VLOOKUP($J344,'YARN CODES'!$A$2:$E1000,2,0),"")</f>
        <v/>
      </c>
      <c r="L344" s="4">
        <f>IF(K344&lt;&gt;"",VLOOKUP($J344,'YARN CODES'!$A$2:$E1000,3,0),"")</f>
        <v/>
      </c>
      <c r="M344" s="4">
        <f>IF(L344&lt;&gt;"",VLOOKUP($J344,'YARN CODES'!$A$2:$E1000,4,0),"")</f>
        <v/>
      </c>
      <c r="N344" s="4">
        <f>IF(M344&lt;&gt;"",VLOOKUP($J344,'YARN CODES'!$A$2:$E1000,4,0),"")</f>
        <v/>
      </c>
    </row>
    <row r="345" ht="16.2" customHeight="1" s="87">
      <c r="C345" s="59">
        <f>IF(J345&lt;&gt;"","CWA","")</f>
        <v/>
      </c>
      <c r="K345" s="4">
        <f>IF(J345&lt;&gt;"",VLOOKUP($J345,'YARN CODES'!$A$2:$E1000,2,0),"")</f>
        <v/>
      </c>
      <c r="L345" s="4">
        <f>IF(K345&lt;&gt;"",VLOOKUP($J345,'YARN CODES'!$A$2:$E1000,3,0),"")</f>
        <v/>
      </c>
      <c r="M345" s="4">
        <f>IF(L345&lt;&gt;"",VLOOKUP($J345,'YARN CODES'!$A$2:$E1000,4,0),"")</f>
        <v/>
      </c>
      <c r="N345" s="4">
        <f>IF(M345&lt;&gt;"",VLOOKUP($J345,'YARN CODES'!$A$2:$E1000,4,0),"")</f>
        <v/>
      </c>
    </row>
    <row r="346" ht="16.2" customHeight="1" s="87">
      <c r="C346" s="59">
        <f>IF(J346&lt;&gt;"","CWA","")</f>
        <v/>
      </c>
      <c r="K346" s="4">
        <f>IF(J346&lt;&gt;"",VLOOKUP($J346,'YARN CODES'!$A$2:$E1000,2,0),"")</f>
        <v/>
      </c>
      <c r="L346" s="4">
        <f>IF(K346&lt;&gt;"",VLOOKUP($J346,'YARN CODES'!$A$2:$E1000,3,0),"")</f>
        <v/>
      </c>
      <c r="M346" s="4">
        <f>IF(L346&lt;&gt;"",VLOOKUP($J346,'YARN CODES'!$A$2:$E1000,4,0),"")</f>
        <v/>
      </c>
      <c r="N346" s="4">
        <f>IF(M346&lt;&gt;"",VLOOKUP($J346,'YARN CODES'!$A$2:$E1000,4,0),"")</f>
        <v/>
      </c>
    </row>
    <row r="347" ht="16.2" customHeight="1" s="87">
      <c r="C347" s="59">
        <f>IF(J347&lt;&gt;"","CWA","")</f>
        <v/>
      </c>
      <c r="K347" s="4">
        <f>IF(J347&lt;&gt;"",VLOOKUP($J347,'YARN CODES'!$A$2:$E1000,2,0),"")</f>
        <v/>
      </c>
      <c r="L347" s="4">
        <f>IF(K347&lt;&gt;"",VLOOKUP($J347,'YARN CODES'!$A$2:$E1000,3,0),"")</f>
        <v/>
      </c>
      <c r="M347" s="4">
        <f>IF(L347&lt;&gt;"",VLOOKUP($J347,'YARN CODES'!$A$2:$E1000,4,0),"")</f>
        <v/>
      </c>
      <c r="N347" s="4">
        <f>IF(M347&lt;&gt;"",VLOOKUP($J347,'YARN CODES'!$A$2:$E1000,4,0),"")</f>
        <v/>
      </c>
    </row>
    <row r="348" ht="16.2" customHeight="1" s="87">
      <c r="C348" s="59">
        <f>IF(J348&lt;&gt;"","CWA","")</f>
        <v/>
      </c>
      <c r="K348" s="4">
        <f>IF(J348&lt;&gt;"",VLOOKUP($J348,'YARN CODES'!$A$2:$E1000,2,0),"")</f>
        <v/>
      </c>
      <c r="L348" s="4">
        <f>IF(K348&lt;&gt;"",VLOOKUP($J348,'YARN CODES'!$A$2:$E1000,3,0),"")</f>
        <v/>
      </c>
      <c r="M348" s="4">
        <f>IF(L348&lt;&gt;"",VLOOKUP($J348,'YARN CODES'!$A$2:$E1000,4,0),"")</f>
        <v/>
      </c>
      <c r="N348" s="4">
        <f>IF(M348&lt;&gt;"",VLOOKUP($J348,'YARN CODES'!$A$2:$E1000,4,0),"")</f>
        <v/>
      </c>
    </row>
    <row r="349" ht="16.2" customHeight="1" s="87">
      <c r="C349" s="59">
        <f>IF(J349&lt;&gt;"","CWA","")</f>
        <v/>
      </c>
      <c r="K349" s="4">
        <f>IF(J349&lt;&gt;"",VLOOKUP($J349,'YARN CODES'!$A$2:$E1000,2,0),"")</f>
        <v/>
      </c>
      <c r="L349" s="4">
        <f>IF(K349&lt;&gt;"",VLOOKUP($J349,'YARN CODES'!$A$2:$E1000,3,0),"")</f>
        <v/>
      </c>
      <c r="M349" s="4">
        <f>IF(L349&lt;&gt;"",VLOOKUP($J349,'YARN CODES'!$A$2:$E1000,4,0),"")</f>
        <v/>
      </c>
      <c r="N349" s="4">
        <f>IF(M349&lt;&gt;"",VLOOKUP($J349,'YARN CODES'!$A$2:$E1000,4,0),"")</f>
        <v/>
      </c>
    </row>
    <row r="350" ht="16.2" customHeight="1" s="87">
      <c r="C350" s="59">
        <f>IF(J350&lt;&gt;"","CWA","")</f>
        <v/>
      </c>
      <c r="K350" s="4">
        <f>IF(J350&lt;&gt;"",VLOOKUP($J350,'YARN CODES'!$A$2:$E1000,2,0),"")</f>
        <v/>
      </c>
      <c r="L350" s="4">
        <f>IF(K350&lt;&gt;"",VLOOKUP($J350,'YARN CODES'!$A$2:$E1000,3,0),"")</f>
        <v/>
      </c>
      <c r="M350" s="4">
        <f>IF(L350&lt;&gt;"",VLOOKUP($J350,'YARN CODES'!$A$2:$E1000,4,0),"")</f>
        <v/>
      </c>
      <c r="N350" s="4">
        <f>IF(M350&lt;&gt;"",VLOOKUP($J350,'YARN CODES'!$A$2:$E1000,4,0),"")</f>
        <v/>
      </c>
    </row>
    <row r="351" ht="16.2" customHeight="1" s="87">
      <c r="C351" s="59">
        <f>IF(J351&lt;&gt;"","CWA","")</f>
        <v/>
      </c>
      <c r="K351" s="4">
        <f>IF(J351&lt;&gt;"",VLOOKUP($J351,'YARN CODES'!$A$2:$E1000,2,0),"")</f>
        <v/>
      </c>
      <c r="L351" s="4">
        <f>IF(K351&lt;&gt;"",VLOOKUP($J351,'YARN CODES'!$A$2:$E1000,3,0),"")</f>
        <v/>
      </c>
      <c r="M351" s="4">
        <f>IF(L351&lt;&gt;"",VLOOKUP($J351,'YARN CODES'!$A$2:$E1000,4,0),"")</f>
        <v/>
      </c>
      <c r="N351" s="4">
        <f>IF(M351&lt;&gt;"",VLOOKUP($J351,'YARN CODES'!$A$2:$E1000,4,0),"")</f>
        <v/>
      </c>
    </row>
    <row r="352" ht="16.2" customHeight="1" s="87">
      <c r="C352" s="59">
        <f>IF(J352&lt;&gt;"","CWA","")</f>
        <v/>
      </c>
      <c r="K352" s="4">
        <f>IF(J352&lt;&gt;"",VLOOKUP($J352,'YARN CODES'!$A$2:$E1000,2,0),"")</f>
        <v/>
      </c>
      <c r="L352" s="4">
        <f>IF(K352&lt;&gt;"",VLOOKUP($J352,'YARN CODES'!$A$2:$E1000,3,0),"")</f>
        <v/>
      </c>
      <c r="M352" s="4">
        <f>IF(L352&lt;&gt;"",VLOOKUP($J352,'YARN CODES'!$A$2:$E1000,4,0),"")</f>
        <v/>
      </c>
      <c r="N352" s="4">
        <f>IF(M352&lt;&gt;"",VLOOKUP($J352,'YARN CODES'!$A$2:$E1000,4,0),"")</f>
        <v/>
      </c>
    </row>
    <row r="353" ht="16.2" customHeight="1" s="87">
      <c r="C353" s="59">
        <f>IF(J353&lt;&gt;"","CWA","")</f>
        <v/>
      </c>
      <c r="K353" s="4">
        <f>IF(J353&lt;&gt;"",VLOOKUP($J353,'YARN CODES'!$A$2:$E1000,2,0),"")</f>
        <v/>
      </c>
      <c r="L353" s="4">
        <f>IF(K353&lt;&gt;"",VLOOKUP($J353,'YARN CODES'!$A$2:$E1000,3,0),"")</f>
        <v/>
      </c>
      <c r="M353" s="4">
        <f>IF(L353&lt;&gt;"",VLOOKUP($J353,'YARN CODES'!$A$2:$E1000,4,0),"")</f>
        <v/>
      </c>
      <c r="N353" s="4">
        <f>IF(M353&lt;&gt;"",VLOOKUP($J353,'YARN CODES'!$A$2:$E1000,4,0),"")</f>
        <v/>
      </c>
    </row>
    <row r="354" ht="16.2" customHeight="1" s="87">
      <c r="C354" s="59">
        <f>IF(J354&lt;&gt;"","CWA","")</f>
        <v/>
      </c>
      <c r="K354" s="4">
        <f>IF(J354&lt;&gt;"",VLOOKUP($J354,'YARN CODES'!$A$2:$E1000,2,0),"")</f>
        <v/>
      </c>
      <c r="L354" s="4">
        <f>IF(K354&lt;&gt;"",VLOOKUP($J354,'YARN CODES'!$A$2:$E1000,3,0),"")</f>
        <v/>
      </c>
      <c r="M354" s="4">
        <f>IF(L354&lt;&gt;"",VLOOKUP($J354,'YARN CODES'!$A$2:$E1000,4,0),"")</f>
        <v/>
      </c>
      <c r="N354" s="4">
        <f>IF(M354&lt;&gt;"",VLOOKUP($J354,'YARN CODES'!$A$2:$E1000,4,0),"")</f>
        <v/>
      </c>
    </row>
    <row r="355" ht="16.2" customHeight="1" s="87">
      <c r="C355" s="59">
        <f>IF(J355&lt;&gt;"","CWA","")</f>
        <v/>
      </c>
      <c r="K355" s="4">
        <f>IF(J355&lt;&gt;"",VLOOKUP($J355,'YARN CODES'!$A$2:$E1000,2,0),"")</f>
        <v/>
      </c>
      <c r="L355" s="4">
        <f>IF(K355&lt;&gt;"",VLOOKUP($J355,'YARN CODES'!$A$2:$E1000,3,0),"")</f>
        <v/>
      </c>
      <c r="M355" s="4">
        <f>IF(L355&lt;&gt;"",VLOOKUP($J355,'YARN CODES'!$A$2:$E1000,4,0),"")</f>
        <v/>
      </c>
      <c r="N355" s="4">
        <f>IF(M355&lt;&gt;"",VLOOKUP($J355,'YARN CODES'!$A$2:$E1000,4,0),"")</f>
        <v/>
      </c>
    </row>
    <row r="356" ht="16.2" customHeight="1" s="87">
      <c r="C356" s="59">
        <f>IF(J356&lt;&gt;"","CWA","")</f>
        <v/>
      </c>
      <c r="K356" s="4">
        <f>IF(J356&lt;&gt;"",VLOOKUP($J356,'YARN CODES'!$A$2:$E1000,2,0),"")</f>
        <v/>
      </c>
      <c r="L356" s="4">
        <f>IF(K356&lt;&gt;"",VLOOKUP($J356,'YARN CODES'!$A$2:$E1000,3,0),"")</f>
        <v/>
      </c>
      <c r="M356" s="4">
        <f>IF(L356&lt;&gt;"",VLOOKUP($J356,'YARN CODES'!$A$2:$E1000,4,0),"")</f>
        <v/>
      </c>
      <c r="N356" s="4">
        <f>IF(M356&lt;&gt;"",VLOOKUP($J356,'YARN CODES'!$A$2:$E1000,4,0),"")</f>
        <v/>
      </c>
    </row>
    <row r="357" ht="16.2" customHeight="1" s="87">
      <c r="C357" s="59">
        <f>IF(J357&lt;&gt;"","CWA","")</f>
        <v/>
      </c>
      <c r="K357" s="4">
        <f>IF(J357&lt;&gt;"",VLOOKUP($J357,'YARN CODES'!$A$2:$E1000,2,0),"")</f>
        <v/>
      </c>
      <c r="L357" s="4">
        <f>IF(K357&lt;&gt;"",VLOOKUP($J357,'YARN CODES'!$A$2:$E1000,3,0),"")</f>
        <v/>
      </c>
      <c r="M357" s="4">
        <f>IF(L357&lt;&gt;"",VLOOKUP($J357,'YARN CODES'!$A$2:$E1000,4,0),"")</f>
        <v/>
      </c>
      <c r="N357" s="4">
        <f>IF(M357&lt;&gt;"",VLOOKUP($J357,'YARN CODES'!$A$2:$E1000,4,0),"")</f>
        <v/>
      </c>
    </row>
    <row r="358" ht="16.2" customHeight="1" s="87">
      <c r="C358" s="59">
        <f>IF(J358&lt;&gt;"","CWA","")</f>
        <v/>
      </c>
      <c r="K358" s="4">
        <f>IF(J358&lt;&gt;"",VLOOKUP($J358,'YARN CODES'!$A$2:$E1000,2,0),"")</f>
        <v/>
      </c>
      <c r="L358" s="4">
        <f>IF(K358&lt;&gt;"",VLOOKUP($J358,'YARN CODES'!$A$2:$E1000,3,0),"")</f>
        <v/>
      </c>
      <c r="M358" s="4">
        <f>IF(L358&lt;&gt;"",VLOOKUP($J358,'YARN CODES'!$A$2:$E1000,4,0),"")</f>
        <v/>
      </c>
      <c r="N358" s="4">
        <f>IF(M358&lt;&gt;"",VLOOKUP($J358,'YARN CODES'!$A$2:$E1000,4,0),"")</f>
        <v/>
      </c>
    </row>
    <row r="359" ht="16.2" customHeight="1" s="87">
      <c r="C359" s="59">
        <f>IF(J359&lt;&gt;"","CWA","")</f>
        <v/>
      </c>
      <c r="K359" s="4">
        <f>IF(J359&lt;&gt;"",VLOOKUP($J359,'YARN CODES'!$A$2:$E1000,2,0),"")</f>
        <v/>
      </c>
      <c r="L359" s="4">
        <f>IF(K359&lt;&gt;"",VLOOKUP($J359,'YARN CODES'!$A$2:$E1000,3,0),"")</f>
        <v/>
      </c>
      <c r="M359" s="4">
        <f>IF(L359&lt;&gt;"",VLOOKUP($J359,'YARN CODES'!$A$2:$E1000,4,0),"")</f>
        <v/>
      </c>
      <c r="N359" s="4">
        <f>IF(M359&lt;&gt;"",VLOOKUP($J359,'YARN CODES'!$A$2:$E1000,4,0),"")</f>
        <v/>
      </c>
    </row>
    <row r="360" ht="16.2" customHeight="1" s="87">
      <c r="C360" s="59">
        <f>IF(J360&lt;&gt;"","CWA","")</f>
        <v/>
      </c>
      <c r="K360" s="4">
        <f>IF(J360&lt;&gt;"",VLOOKUP($J360,'YARN CODES'!$A$2:$E1000,2,0),"")</f>
        <v/>
      </c>
      <c r="L360" s="4">
        <f>IF(K360&lt;&gt;"",VLOOKUP($J360,'YARN CODES'!$A$2:$E1000,3,0),"")</f>
        <v/>
      </c>
      <c r="M360" s="4">
        <f>IF(L360&lt;&gt;"",VLOOKUP($J360,'YARN CODES'!$A$2:$E1000,4,0),"")</f>
        <v/>
      </c>
      <c r="N360" s="4">
        <f>IF(M360&lt;&gt;"",VLOOKUP($J360,'YARN CODES'!$A$2:$E1000,4,0),"")</f>
        <v/>
      </c>
    </row>
    <row r="361" ht="16.2" customHeight="1" s="87">
      <c r="C361" s="59">
        <f>IF(J361&lt;&gt;"","CWA","")</f>
        <v/>
      </c>
      <c r="K361" s="4">
        <f>IF(J361&lt;&gt;"",VLOOKUP($J361,'YARN CODES'!$A$2:$E1000,2,0),"")</f>
        <v/>
      </c>
      <c r="L361" s="4">
        <f>IF(K361&lt;&gt;"",VLOOKUP($J361,'YARN CODES'!$A$2:$E1000,3,0),"")</f>
        <v/>
      </c>
      <c r="M361" s="4">
        <f>IF(L361&lt;&gt;"",VLOOKUP($J361,'YARN CODES'!$A$2:$E1000,4,0),"")</f>
        <v/>
      </c>
      <c r="N361" s="4">
        <f>IF(M361&lt;&gt;"",VLOOKUP($J361,'YARN CODES'!$A$2:$E1000,4,0),"")</f>
        <v/>
      </c>
    </row>
    <row r="362" ht="16.2" customHeight="1" s="87">
      <c r="C362" s="59">
        <f>IF(J362&lt;&gt;"","CWA","")</f>
        <v/>
      </c>
      <c r="K362" s="4">
        <f>IF(J362&lt;&gt;"",VLOOKUP($J362,'YARN CODES'!$A$2:$E1000,2,0),"")</f>
        <v/>
      </c>
      <c r="L362" s="4">
        <f>IF(K362&lt;&gt;"",VLOOKUP($J362,'YARN CODES'!$A$2:$E1000,3,0),"")</f>
        <v/>
      </c>
      <c r="M362" s="4">
        <f>IF(L362&lt;&gt;"",VLOOKUP($J362,'YARN CODES'!$A$2:$E1000,4,0),"")</f>
        <v/>
      </c>
      <c r="N362" s="4">
        <f>IF(M362&lt;&gt;"",VLOOKUP($J362,'YARN CODES'!$A$2:$E1000,4,0),"")</f>
        <v/>
      </c>
    </row>
    <row r="363" ht="16.2" customHeight="1" s="87">
      <c r="C363" s="59">
        <f>IF(J363&lt;&gt;"","CWA","")</f>
        <v/>
      </c>
      <c r="K363" s="4">
        <f>IF(J363&lt;&gt;"",VLOOKUP($J363,'YARN CODES'!$A$2:$E1000,2,0),"")</f>
        <v/>
      </c>
      <c r="L363" s="4">
        <f>IF(K363&lt;&gt;"",VLOOKUP($J363,'YARN CODES'!$A$2:$E1000,3,0),"")</f>
        <v/>
      </c>
      <c r="M363" s="4">
        <f>IF(L363&lt;&gt;"",VLOOKUP($J363,'YARN CODES'!$A$2:$E1000,4,0),"")</f>
        <v/>
      </c>
      <c r="N363" s="4">
        <f>IF(M363&lt;&gt;"",VLOOKUP($J363,'YARN CODES'!$A$2:$E1000,4,0),"")</f>
        <v/>
      </c>
    </row>
    <row r="364" ht="16.2" customHeight="1" s="87">
      <c r="C364" s="59">
        <f>IF(J364&lt;&gt;"","CWA","")</f>
        <v/>
      </c>
      <c r="K364" s="4">
        <f>IF(J364&lt;&gt;"",VLOOKUP($J364,'YARN CODES'!$A$2:$E1000,2,0),"")</f>
        <v/>
      </c>
      <c r="L364" s="4">
        <f>IF(K364&lt;&gt;"",VLOOKUP($J364,'YARN CODES'!$A$2:$E1000,3,0),"")</f>
        <v/>
      </c>
      <c r="M364" s="4">
        <f>IF(L364&lt;&gt;"",VLOOKUP($J364,'YARN CODES'!$A$2:$E1000,4,0),"")</f>
        <v/>
      </c>
      <c r="N364" s="4">
        <f>IF(M364&lt;&gt;"",VLOOKUP($J364,'YARN CODES'!$A$2:$E1000,4,0),"")</f>
        <v/>
      </c>
    </row>
    <row r="365" ht="16.2" customHeight="1" s="87">
      <c r="C365" s="59">
        <f>IF(J365&lt;&gt;"","CWA","")</f>
        <v/>
      </c>
      <c r="K365" s="4">
        <f>IF(J365&lt;&gt;"",VLOOKUP($J365,'YARN CODES'!$A$2:$E1000,2,0),"")</f>
        <v/>
      </c>
      <c r="L365" s="4">
        <f>IF(K365&lt;&gt;"",VLOOKUP($J365,'YARN CODES'!$A$2:$E1000,3,0),"")</f>
        <v/>
      </c>
      <c r="M365" s="4">
        <f>IF(L365&lt;&gt;"",VLOOKUP($J365,'YARN CODES'!$A$2:$E1000,4,0),"")</f>
        <v/>
      </c>
      <c r="N365" s="4">
        <f>IF(M365&lt;&gt;"",VLOOKUP($J365,'YARN CODES'!$A$2:$E1000,4,0),"")</f>
        <v/>
      </c>
    </row>
    <row r="366" ht="16.2" customHeight="1" s="87">
      <c r="C366" s="59">
        <f>IF(J366&lt;&gt;"","CWA","")</f>
        <v/>
      </c>
      <c r="K366" s="4">
        <f>IF(J366&lt;&gt;"",VLOOKUP($J366,'YARN CODES'!$A$2:$E1000,2,0),"")</f>
        <v/>
      </c>
      <c r="L366" s="4">
        <f>IF(K366&lt;&gt;"",VLOOKUP($J366,'YARN CODES'!$A$2:$E1000,3,0),"")</f>
        <v/>
      </c>
      <c r="M366" s="4">
        <f>IF(L366&lt;&gt;"",VLOOKUP($J366,'YARN CODES'!$A$2:$E1000,4,0),"")</f>
        <v/>
      </c>
      <c r="N366" s="4">
        <f>IF(M366&lt;&gt;"",VLOOKUP($J366,'YARN CODES'!$A$2:$E1000,4,0),"")</f>
        <v/>
      </c>
    </row>
    <row r="367" ht="16.2" customHeight="1" s="87">
      <c r="C367" s="59">
        <f>IF(J367&lt;&gt;"","CWA","")</f>
        <v/>
      </c>
      <c r="K367" s="4">
        <f>IF(J367&lt;&gt;"",VLOOKUP($J367,'YARN CODES'!$A$2:$E1000,2,0),"")</f>
        <v/>
      </c>
      <c r="L367" s="4">
        <f>IF(K367&lt;&gt;"",VLOOKUP($J367,'YARN CODES'!$A$2:$E1000,3,0),"")</f>
        <v/>
      </c>
      <c r="M367" s="4">
        <f>IF(L367&lt;&gt;"",VLOOKUP($J367,'YARN CODES'!$A$2:$E1000,4,0),"")</f>
        <v/>
      </c>
      <c r="N367" s="4">
        <f>IF(M367&lt;&gt;"",VLOOKUP($J367,'YARN CODES'!$A$2:$E1000,4,0),"")</f>
        <v/>
      </c>
    </row>
    <row r="368" ht="16.2" customHeight="1" s="87">
      <c r="C368" s="59">
        <f>IF(J368&lt;&gt;"","CWA","")</f>
        <v/>
      </c>
      <c r="K368" s="4">
        <f>IF(J368&lt;&gt;"",VLOOKUP($J368,'YARN CODES'!$A$2:$E1000,2,0),"")</f>
        <v/>
      </c>
      <c r="L368" s="4">
        <f>IF(K368&lt;&gt;"",VLOOKUP($J368,'YARN CODES'!$A$2:$E1000,3,0),"")</f>
        <v/>
      </c>
      <c r="M368" s="4">
        <f>IF(L368&lt;&gt;"",VLOOKUP($J368,'YARN CODES'!$A$2:$E1000,4,0),"")</f>
        <v/>
      </c>
      <c r="N368" s="4">
        <f>IF(M368&lt;&gt;"",VLOOKUP($J368,'YARN CODES'!$A$2:$E1000,4,0),"")</f>
        <v/>
      </c>
    </row>
    <row r="369" ht="16.2" customHeight="1" s="87">
      <c r="C369" s="59">
        <f>IF(J369&lt;&gt;"","CWA","")</f>
        <v/>
      </c>
      <c r="K369" s="4">
        <f>IF(J369&lt;&gt;"",VLOOKUP($J369,'YARN CODES'!$A$2:$E1000,2,0),"")</f>
        <v/>
      </c>
      <c r="L369" s="4">
        <f>IF(K369&lt;&gt;"",VLOOKUP($J369,'YARN CODES'!$A$2:$E1000,3,0),"")</f>
        <v/>
      </c>
      <c r="M369" s="4">
        <f>IF(L369&lt;&gt;"",VLOOKUP($J369,'YARN CODES'!$A$2:$E1000,4,0),"")</f>
        <v/>
      </c>
      <c r="N369" s="4">
        <f>IF(M369&lt;&gt;"",VLOOKUP($J369,'YARN CODES'!$A$2:$E1000,4,0),"")</f>
        <v/>
      </c>
    </row>
    <row r="370" ht="16.2" customHeight="1" s="87">
      <c r="C370" s="59">
        <f>IF(J370&lt;&gt;"","CWA","")</f>
        <v/>
      </c>
      <c r="K370" s="4">
        <f>IF(J370&lt;&gt;"",VLOOKUP($J370,'YARN CODES'!$A$2:$E1000,2,0),"")</f>
        <v/>
      </c>
      <c r="L370" s="4">
        <f>IF(K370&lt;&gt;"",VLOOKUP($J370,'YARN CODES'!$A$2:$E1000,3,0),"")</f>
        <v/>
      </c>
      <c r="M370" s="4">
        <f>IF(L370&lt;&gt;"",VLOOKUP($J370,'YARN CODES'!$A$2:$E1000,4,0),"")</f>
        <v/>
      </c>
      <c r="N370" s="4">
        <f>IF(M370&lt;&gt;"",VLOOKUP($J370,'YARN CODES'!$A$2:$E1000,4,0),"")</f>
        <v/>
      </c>
    </row>
    <row r="371" ht="16.2" customHeight="1" s="87">
      <c r="C371" s="59">
        <f>IF(J371&lt;&gt;"","CWA","")</f>
        <v/>
      </c>
      <c r="K371" s="4">
        <f>IF(J371&lt;&gt;"",VLOOKUP($J371,'YARN CODES'!$A$2:$E1000,2,0),"")</f>
        <v/>
      </c>
      <c r="L371" s="4">
        <f>IF(K371&lt;&gt;"",VLOOKUP($J371,'YARN CODES'!$A$2:$E1000,3,0),"")</f>
        <v/>
      </c>
      <c r="M371" s="4">
        <f>IF(L371&lt;&gt;"",VLOOKUP($J371,'YARN CODES'!$A$2:$E1000,4,0),"")</f>
        <v/>
      </c>
      <c r="N371" s="4">
        <f>IF(M371&lt;&gt;"",VLOOKUP($J371,'YARN CODES'!$A$2:$E1000,4,0),"")</f>
        <v/>
      </c>
    </row>
    <row r="372" ht="16.2" customHeight="1" s="87">
      <c r="C372" s="59">
        <f>IF(J372&lt;&gt;"","CWA","")</f>
        <v/>
      </c>
      <c r="K372" s="4">
        <f>IF(J372&lt;&gt;"",VLOOKUP($J372,'YARN CODES'!$A$2:$E1000,2,0),"")</f>
        <v/>
      </c>
      <c r="L372" s="4">
        <f>IF(K372&lt;&gt;"",VLOOKUP($J372,'YARN CODES'!$A$2:$E1000,3,0),"")</f>
        <v/>
      </c>
      <c r="M372" s="4">
        <f>IF(L372&lt;&gt;"",VLOOKUP($J372,'YARN CODES'!$A$2:$E1000,4,0),"")</f>
        <v/>
      </c>
      <c r="N372" s="4">
        <f>IF(M372&lt;&gt;"",VLOOKUP($J372,'YARN CODES'!$A$2:$E1000,4,0),"")</f>
        <v/>
      </c>
    </row>
    <row r="373" ht="16.2" customHeight="1" s="87">
      <c r="C373" s="59">
        <f>IF(J373&lt;&gt;"","CWA","")</f>
        <v/>
      </c>
      <c r="K373" s="4">
        <f>IF(J373&lt;&gt;"",VLOOKUP($J373,'YARN CODES'!$A$2:$E1000,2,0),"")</f>
        <v/>
      </c>
      <c r="L373" s="4">
        <f>IF(K373&lt;&gt;"",VLOOKUP($J373,'YARN CODES'!$A$2:$E1000,3,0),"")</f>
        <v/>
      </c>
      <c r="M373" s="4">
        <f>IF(L373&lt;&gt;"",VLOOKUP($J373,'YARN CODES'!$A$2:$E1000,4,0),"")</f>
        <v/>
      </c>
      <c r="N373" s="4">
        <f>IF(M373&lt;&gt;"",VLOOKUP($J373,'YARN CODES'!$A$2:$E1000,4,0),"")</f>
        <v/>
      </c>
    </row>
    <row r="374" ht="16.2" customHeight="1" s="87">
      <c r="C374" s="59">
        <f>IF(J374&lt;&gt;"","CWA","")</f>
        <v/>
      </c>
      <c r="K374" s="4">
        <f>IF(J374&lt;&gt;"",VLOOKUP($J374,'YARN CODES'!$A$2:$E1000,2,0),"")</f>
        <v/>
      </c>
      <c r="L374" s="4">
        <f>IF(K374&lt;&gt;"",VLOOKUP($J374,'YARN CODES'!$A$2:$E1000,3,0),"")</f>
        <v/>
      </c>
      <c r="M374" s="4">
        <f>IF(L374&lt;&gt;"",VLOOKUP($J374,'YARN CODES'!$A$2:$E1000,4,0),"")</f>
        <v/>
      </c>
      <c r="N374" s="4">
        <f>IF(M374&lt;&gt;"",VLOOKUP($J374,'YARN CODES'!$A$2:$E1000,4,0),"")</f>
        <v/>
      </c>
    </row>
    <row r="375" ht="16.2" customHeight="1" s="87">
      <c r="C375" s="59">
        <f>IF(J375&lt;&gt;"","CWA","")</f>
        <v/>
      </c>
      <c r="K375" s="4">
        <f>IF(J375&lt;&gt;"",VLOOKUP($J375,'YARN CODES'!$A$2:$E1000,2,0),"")</f>
        <v/>
      </c>
      <c r="L375" s="4">
        <f>IF(K375&lt;&gt;"",VLOOKUP($J375,'YARN CODES'!$A$2:$E1000,3,0),"")</f>
        <v/>
      </c>
      <c r="M375" s="4">
        <f>IF(L375&lt;&gt;"",VLOOKUP($J375,'YARN CODES'!$A$2:$E1000,4,0),"")</f>
        <v/>
      </c>
      <c r="N375" s="4">
        <f>IF(M375&lt;&gt;"",VLOOKUP($J375,'YARN CODES'!$A$2:$E1000,4,0),"")</f>
        <v/>
      </c>
    </row>
    <row r="376" ht="16.2" customHeight="1" s="87">
      <c r="C376" s="59">
        <f>IF(J376&lt;&gt;"","CWA","")</f>
        <v/>
      </c>
      <c r="K376" s="4">
        <f>IF(J376&lt;&gt;"",VLOOKUP($J376,'YARN CODES'!$A$2:$E1000,2,0),"")</f>
        <v/>
      </c>
      <c r="L376" s="4">
        <f>IF(K376&lt;&gt;"",VLOOKUP($J376,'YARN CODES'!$A$2:$E1000,3,0),"")</f>
        <v/>
      </c>
      <c r="M376" s="4">
        <f>IF(L376&lt;&gt;"",VLOOKUP($J376,'YARN CODES'!$A$2:$E1000,4,0),"")</f>
        <v/>
      </c>
      <c r="N376" s="4">
        <f>IF(M376&lt;&gt;"",VLOOKUP($J376,'YARN CODES'!$A$2:$E1000,4,0),"")</f>
        <v/>
      </c>
    </row>
    <row r="377" ht="16.2" customHeight="1" s="87">
      <c r="C377" s="59">
        <f>IF(J377&lt;&gt;"","CWA","")</f>
        <v/>
      </c>
      <c r="K377" s="4">
        <f>IF(J377&lt;&gt;"",VLOOKUP($J377,'YARN CODES'!$A$2:$E1000,2,0),"")</f>
        <v/>
      </c>
      <c r="L377" s="4">
        <f>IF(K377&lt;&gt;"",VLOOKUP($J377,'YARN CODES'!$A$2:$E1000,3,0),"")</f>
        <v/>
      </c>
      <c r="M377" s="4">
        <f>IF(L377&lt;&gt;"",VLOOKUP($J377,'YARN CODES'!$A$2:$E1000,4,0),"")</f>
        <v/>
      </c>
      <c r="N377" s="4">
        <f>IF(M377&lt;&gt;"",VLOOKUP($J377,'YARN CODES'!$A$2:$E1000,4,0),"")</f>
        <v/>
      </c>
    </row>
    <row r="378" ht="16.2" customHeight="1" s="87">
      <c r="C378" s="59">
        <f>IF(J378&lt;&gt;"","CWA","")</f>
        <v/>
      </c>
      <c r="K378" s="4">
        <f>IF(J378&lt;&gt;"",VLOOKUP($J378,'YARN CODES'!$A$2:$E1000,2,0),"")</f>
        <v/>
      </c>
      <c r="L378" s="4">
        <f>IF(K378&lt;&gt;"",VLOOKUP($J378,'YARN CODES'!$A$2:$E1000,3,0),"")</f>
        <v/>
      </c>
      <c r="M378" s="4">
        <f>IF(L378&lt;&gt;"",VLOOKUP($J378,'YARN CODES'!$A$2:$E1000,4,0),"")</f>
        <v/>
      </c>
      <c r="N378" s="4">
        <f>IF(M378&lt;&gt;"",VLOOKUP($J378,'YARN CODES'!$A$2:$E1000,4,0),"")</f>
        <v/>
      </c>
    </row>
    <row r="379" ht="16.2" customHeight="1" s="87">
      <c r="C379" s="59">
        <f>IF(J379&lt;&gt;"","CWA","")</f>
        <v/>
      </c>
      <c r="K379" s="4">
        <f>IF(J379&lt;&gt;"",VLOOKUP($J379,'YARN CODES'!$A$2:$E1000,2,0),"")</f>
        <v/>
      </c>
      <c r="L379" s="4">
        <f>IF(K379&lt;&gt;"",VLOOKUP($J379,'YARN CODES'!$A$2:$E1000,3,0),"")</f>
        <v/>
      </c>
      <c r="M379" s="4">
        <f>IF(L379&lt;&gt;"",VLOOKUP($J379,'YARN CODES'!$A$2:$E1000,4,0),"")</f>
        <v/>
      </c>
      <c r="N379" s="4">
        <f>IF(M379&lt;&gt;"",VLOOKUP($J379,'YARN CODES'!$A$2:$E1000,4,0),"")</f>
        <v/>
      </c>
    </row>
    <row r="380" ht="16.2" customHeight="1" s="87">
      <c r="C380" s="59">
        <f>IF(J380&lt;&gt;"","CWA","")</f>
        <v/>
      </c>
      <c r="K380" s="4">
        <f>IF(J380&lt;&gt;"",VLOOKUP($J380,'YARN CODES'!$A$2:$E1000,2,0),"")</f>
        <v/>
      </c>
      <c r="L380" s="4">
        <f>IF(K380&lt;&gt;"",VLOOKUP($J380,'YARN CODES'!$A$2:$E1000,3,0),"")</f>
        <v/>
      </c>
      <c r="M380" s="4">
        <f>IF(L380&lt;&gt;"",VLOOKUP($J380,'YARN CODES'!$A$2:$E1000,4,0),"")</f>
        <v/>
      </c>
      <c r="N380" s="4">
        <f>IF(M380&lt;&gt;"",VLOOKUP($J380,'YARN CODES'!$A$2:$E1000,4,0),"")</f>
        <v/>
      </c>
    </row>
    <row r="381" ht="16.2" customHeight="1" s="87">
      <c r="C381" s="59">
        <f>IF(J381&lt;&gt;"","CWA","")</f>
        <v/>
      </c>
      <c r="K381" s="4">
        <f>IF(J381&lt;&gt;"",VLOOKUP($J381,'YARN CODES'!$A$2:$E1000,2,0),"")</f>
        <v/>
      </c>
      <c r="L381" s="4">
        <f>IF(K381&lt;&gt;"",VLOOKUP($J381,'YARN CODES'!$A$2:$E1000,3,0),"")</f>
        <v/>
      </c>
      <c r="M381" s="4">
        <f>IF(L381&lt;&gt;"",VLOOKUP($J381,'YARN CODES'!$A$2:$E1000,4,0),"")</f>
        <v/>
      </c>
      <c r="N381" s="4">
        <f>IF(M381&lt;&gt;"",VLOOKUP($J381,'YARN CODES'!$A$2:$E1000,4,0),"")</f>
        <v/>
      </c>
    </row>
    <row r="382" ht="16.2" customHeight="1" s="87">
      <c r="C382" s="59">
        <f>IF(J382&lt;&gt;"","CWA","")</f>
        <v/>
      </c>
      <c r="K382" s="4">
        <f>IF(J382&lt;&gt;"",VLOOKUP($J382,'YARN CODES'!$A$2:$E1000,2,0),"")</f>
        <v/>
      </c>
      <c r="L382" s="4">
        <f>IF(K382&lt;&gt;"",VLOOKUP($J382,'YARN CODES'!$A$2:$E1000,3,0),"")</f>
        <v/>
      </c>
      <c r="M382" s="4">
        <f>IF(L382&lt;&gt;"",VLOOKUP($J382,'YARN CODES'!$A$2:$E1000,4,0),"")</f>
        <v/>
      </c>
      <c r="N382" s="4">
        <f>IF(M382&lt;&gt;"",VLOOKUP($J382,'YARN CODES'!$A$2:$E1000,4,0),"")</f>
        <v/>
      </c>
    </row>
    <row r="383" ht="16.2" customHeight="1" s="87">
      <c r="C383" s="59">
        <f>IF(J383&lt;&gt;"","CWA","")</f>
        <v/>
      </c>
      <c r="K383" s="4">
        <f>IF(J383&lt;&gt;"",VLOOKUP($J383,'YARN CODES'!$A$2:$E1000,2,0),"")</f>
        <v/>
      </c>
      <c r="L383" s="4">
        <f>IF(K383&lt;&gt;"",VLOOKUP($J383,'YARN CODES'!$A$2:$E1000,3,0),"")</f>
        <v/>
      </c>
      <c r="M383" s="4">
        <f>IF(L383&lt;&gt;"",VLOOKUP($J383,'YARN CODES'!$A$2:$E1000,4,0),"")</f>
        <v/>
      </c>
      <c r="N383" s="4">
        <f>IF(M383&lt;&gt;"",VLOOKUP($J383,'YARN CODES'!$A$2:$E1000,4,0),"")</f>
        <v/>
      </c>
    </row>
    <row r="384" ht="16.2" customHeight="1" s="87">
      <c r="C384" s="59">
        <f>IF(J384&lt;&gt;"","CWA","")</f>
        <v/>
      </c>
      <c r="K384" s="4">
        <f>IF(J384&lt;&gt;"",VLOOKUP($J384,'YARN CODES'!$A$2:$E1000,2,0),"")</f>
        <v/>
      </c>
      <c r="L384" s="4">
        <f>IF(K384&lt;&gt;"",VLOOKUP($J384,'YARN CODES'!$A$2:$E1000,3,0),"")</f>
        <v/>
      </c>
      <c r="M384" s="4">
        <f>IF(L384&lt;&gt;"",VLOOKUP($J384,'YARN CODES'!$A$2:$E1000,4,0),"")</f>
        <v/>
      </c>
      <c r="N384" s="4">
        <f>IF(M384&lt;&gt;"",VLOOKUP($J384,'YARN CODES'!$A$2:$E1000,4,0),"")</f>
        <v/>
      </c>
    </row>
    <row r="385" ht="16.2" customHeight="1" s="87">
      <c r="C385" s="59">
        <f>IF(J385&lt;&gt;"","CWA","")</f>
        <v/>
      </c>
      <c r="K385" s="4">
        <f>IF(J385&lt;&gt;"",VLOOKUP($J385,'YARN CODES'!$A$2:$E1000,2,0),"")</f>
        <v/>
      </c>
      <c r="L385" s="4">
        <f>IF(K385&lt;&gt;"",VLOOKUP($J385,'YARN CODES'!$A$2:$E1000,3,0),"")</f>
        <v/>
      </c>
      <c r="M385" s="4">
        <f>IF(L385&lt;&gt;"",VLOOKUP($J385,'YARN CODES'!$A$2:$E1000,4,0),"")</f>
        <v/>
      </c>
      <c r="N385" s="4">
        <f>IF(M385&lt;&gt;"",VLOOKUP($J385,'YARN CODES'!$A$2:$E1000,4,0),"")</f>
        <v/>
      </c>
    </row>
    <row r="386" ht="16.2" customHeight="1" s="87">
      <c r="C386" s="59">
        <f>IF(J386&lt;&gt;"","CWA","")</f>
        <v/>
      </c>
      <c r="K386" s="4">
        <f>IF(J386&lt;&gt;"",VLOOKUP($J386,'YARN CODES'!$A$2:$E1000,2,0),"")</f>
        <v/>
      </c>
      <c r="L386" s="4">
        <f>IF(K386&lt;&gt;"",VLOOKUP($J386,'YARN CODES'!$A$2:$E1000,3,0),"")</f>
        <v/>
      </c>
      <c r="M386" s="4">
        <f>IF(L386&lt;&gt;"",VLOOKUP($J386,'YARN CODES'!$A$2:$E1000,4,0),"")</f>
        <v/>
      </c>
      <c r="N386" s="4">
        <f>IF(M386&lt;&gt;"",VLOOKUP($J386,'YARN CODES'!$A$2:$E1000,4,0),"")</f>
        <v/>
      </c>
    </row>
    <row r="387" ht="16.2" customHeight="1" s="87">
      <c r="C387" s="59">
        <f>IF(J387&lt;&gt;"","CWA","")</f>
        <v/>
      </c>
      <c r="K387" s="4">
        <f>IF(J387&lt;&gt;"",VLOOKUP($J387,'YARN CODES'!$A$2:$E1000,2,0),"")</f>
        <v/>
      </c>
      <c r="L387" s="4">
        <f>IF(K387&lt;&gt;"",VLOOKUP($J387,'YARN CODES'!$A$2:$E1000,3,0),"")</f>
        <v/>
      </c>
      <c r="M387" s="4">
        <f>IF(L387&lt;&gt;"",VLOOKUP($J387,'YARN CODES'!$A$2:$E1000,4,0),"")</f>
        <v/>
      </c>
      <c r="N387" s="4">
        <f>IF(M387&lt;&gt;"",VLOOKUP($J387,'YARN CODES'!$A$2:$E1000,4,0),"")</f>
        <v/>
      </c>
    </row>
    <row r="388" ht="16.2" customHeight="1" s="87">
      <c r="C388" s="59">
        <f>IF(J388&lt;&gt;"","CWA","")</f>
        <v/>
      </c>
      <c r="K388" s="4">
        <f>IF(J388&lt;&gt;"",VLOOKUP($J388,'YARN CODES'!$A$2:$E1000,2,0),"")</f>
        <v/>
      </c>
      <c r="L388" s="4">
        <f>IF(K388&lt;&gt;"",VLOOKUP($J388,'YARN CODES'!$A$2:$E1000,3,0),"")</f>
        <v/>
      </c>
      <c r="M388" s="4">
        <f>IF(L388&lt;&gt;"",VLOOKUP($J388,'YARN CODES'!$A$2:$E1000,4,0),"")</f>
        <v/>
      </c>
      <c r="N388" s="4">
        <f>IF(M388&lt;&gt;"",VLOOKUP($J388,'YARN CODES'!$A$2:$E1000,4,0),"")</f>
        <v/>
      </c>
    </row>
    <row r="389" ht="16.2" customHeight="1" s="87">
      <c r="C389" s="59">
        <f>IF(J389&lt;&gt;"","CWA","")</f>
        <v/>
      </c>
      <c r="K389" s="4">
        <f>IF(J389&lt;&gt;"",VLOOKUP($J389,'YARN CODES'!$A$2:$E1000,2,0),"")</f>
        <v/>
      </c>
      <c r="L389" s="4">
        <f>IF(K389&lt;&gt;"",VLOOKUP($J389,'YARN CODES'!$A$2:$E1000,3,0),"")</f>
        <v/>
      </c>
      <c r="M389" s="4">
        <f>IF(L389&lt;&gt;"",VLOOKUP($J389,'YARN CODES'!$A$2:$E1000,4,0),"")</f>
        <v/>
      </c>
      <c r="N389" s="4">
        <f>IF(M389&lt;&gt;"",VLOOKUP($J389,'YARN CODES'!$A$2:$E1000,4,0),"")</f>
        <v/>
      </c>
    </row>
    <row r="390" ht="16.2" customHeight="1" s="87">
      <c r="C390" s="59">
        <f>IF(J390&lt;&gt;"","CWA","")</f>
        <v/>
      </c>
      <c r="K390" s="4">
        <f>IF(J390&lt;&gt;"",VLOOKUP($J390,'YARN CODES'!$A$2:$E1000,2,0),"")</f>
        <v/>
      </c>
      <c r="L390" s="4">
        <f>IF(K390&lt;&gt;"",VLOOKUP($J390,'YARN CODES'!$A$2:$E1000,3,0),"")</f>
        <v/>
      </c>
      <c r="M390" s="4">
        <f>IF(L390&lt;&gt;"",VLOOKUP($J390,'YARN CODES'!$A$2:$E1000,4,0),"")</f>
        <v/>
      </c>
      <c r="N390" s="4">
        <f>IF(M390&lt;&gt;"",VLOOKUP($J390,'YARN CODES'!$A$2:$E1000,4,0),"")</f>
        <v/>
      </c>
    </row>
    <row r="391" ht="16.2" customHeight="1" s="87">
      <c r="C391" s="59">
        <f>IF(J391&lt;&gt;"","CWA","")</f>
        <v/>
      </c>
      <c r="K391" s="4">
        <f>IF(J391&lt;&gt;"",VLOOKUP($J391,'YARN CODES'!$A$2:$E1000,2,0),"")</f>
        <v/>
      </c>
      <c r="L391" s="4">
        <f>IF(K391&lt;&gt;"",VLOOKUP($J391,'YARN CODES'!$A$2:$E1000,3,0),"")</f>
        <v/>
      </c>
      <c r="M391" s="4">
        <f>IF(L391&lt;&gt;"",VLOOKUP($J391,'YARN CODES'!$A$2:$E1000,4,0),"")</f>
        <v/>
      </c>
      <c r="N391" s="4">
        <f>IF(M391&lt;&gt;"",VLOOKUP($J391,'YARN CODES'!$A$2:$E1000,4,0),"")</f>
        <v/>
      </c>
    </row>
    <row r="392" ht="16.2" customHeight="1" s="87">
      <c r="C392" s="59">
        <f>IF(J392&lt;&gt;"","CWA","")</f>
        <v/>
      </c>
      <c r="K392" s="4">
        <f>IF(J392&lt;&gt;"",VLOOKUP($J392,'YARN CODES'!$A$2:$E1000,2,0),"")</f>
        <v/>
      </c>
      <c r="L392" s="4">
        <f>IF(K392&lt;&gt;"",VLOOKUP($J392,'YARN CODES'!$A$2:$E1000,3,0),"")</f>
        <v/>
      </c>
      <c r="M392" s="4">
        <f>IF(L392&lt;&gt;"",VLOOKUP($J392,'YARN CODES'!$A$2:$E1000,4,0),"")</f>
        <v/>
      </c>
      <c r="N392" s="4">
        <f>IF(M392&lt;&gt;"",VLOOKUP($J392,'YARN CODES'!$A$2:$E1000,4,0),"")</f>
        <v/>
      </c>
    </row>
    <row r="393" ht="16.2" customHeight="1" s="87">
      <c r="C393" s="59">
        <f>IF(J393&lt;&gt;"","CWA","")</f>
        <v/>
      </c>
      <c r="K393" s="4">
        <f>IF(J393&lt;&gt;"",VLOOKUP($J393,'YARN CODES'!$A$2:$E1000,2,0),"")</f>
        <v/>
      </c>
      <c r="L393" s="4">
        <f>IF(K393&lt;&gt;"",VLOOKUP($J393,'YARN CODES'!$A$2:$E1000,3,0),"")</f>
        <v/>
      </c>
      <c r="M393" s="4">
        <f>IF(L393&lt;&gt;"",VLOOKUP($J393,'YARN CODES'!$A$2:$E1000,4,0),"")</f>
        <v/>
      </c>
      <c r="N393" s="4">
        <f>IF(M393&lt;&gt;"",VLOOKUP($J393,'YARN CODES'!$A$2:$E1000,4,0),"")</f>
        <v/>
      </c>
    </row>
    <row r="394" ht="16.2" customHeight="1" s="87">
      <c r="C394" s="59">
        <f>IF(J394&lt;&gt;"","CWA","")</f>
        <v/>
      </c>
      <c r="K394" s="4">
        <f>IF(J394&lt;&gt;"",VLOOKUP($J394,'YARN CODES'!$A$2:$E1000,2,0),"")</f>
        <v/>
      </c>
      <c r="L394" s="4">
        <f>IF(K394&lt;&gt;"",VLOOKUP($J394,'YARN CODES'!$A$2:$E1000,3,0),"")</f>
        <v/>
      </c>
      <c r="M394" s="4">
        <f>IF(L394&lt;&gt;"",VLOOKUP($J394,'YARN CODES'!$A$2:$E1000,4,0),"")</f>
        <v/>
      </c>
      <c r="N394" s="4">
        <f>IF(M394&lt;&gt;"",VLOOKUP($J394,'YARN CODES'!$A$2:$E1000,4,0),"")</f>
        <v/>
      </c>
    </row>
    <row r="395" ht="16.2" customHeight="1" s="87">
      <c r="C395" s="59">
        <f>IF(J395&lt;&gt;"","CWA","")</f>
        <v/>
      </c>
      <c r="K395" s="4">
        <f>IF(J395&lt;&gt;"",VLOOKUP($J395,'YARN CODES'!$A$2:$E1000,2,0),"")</f>
        <v/>
      </c>
      <c r="L395" s="4">
        <f>IF(K395&lt;&gt;"",VLOOKUP($J395,'YARN CODES'!$A$2:$E1000,3,0),"")</f>
        <v/>
      </c>
      <c r="M395" s="4">
        <f>IF(L395&lt;&gt;"",VLOOKUP($J395,'YARN CODES'!$A$2:$E1000,4,0),"")</f>
        <v/>
      </c>
      <c r="N395" s="4">
        <f>IF(M395&lt;&gt;"",VLOOKUP($J395,'YARN CODES'!$A$2:$E1000,4,0),"")</f>
        <v/>
      </c>
    </row>
    <row r="396" ht="16.2" customHeight="1" s="87">
      <c r="C396" s="59">
        <f>IF(J396&lt;&gt;"","CWA","")</f>
        <v/>
      </c>
      <c r="K396" s="4">
        <f>IF(J396&lt;&gt;"",VLOOKUP($J396,'YARN CODES'!$A$2:$E1000,2,0),"")</f>
        <v/>
      </c>
      <c r="L396" s="4">
        <f>IF(K396&lt;&gt;"",VLOOKUP($J396,'YARN CODES'!$A$2:$E1000,3,0),"")</f>
        <v/>
      </c>
      <c r="M396" s="4">
        <f>IF(L396&lt;&gt;"",VLOOKUP($J396,'YARN CODES'!$A$2:$E1000,4,0),"")</f>
        <v/>
      </c>
      <c r="N396" s="4">
        <f>IF(M396&lt;&gt;"",VLOOKUP($J396,'YARN CODES'!$A$2:$E1000,4,0),"")</f>
        <v/>
      </c>
    </row>
    <row r="397" ht="16.2" customHeight="1" s="87">
      <c r="C397" s="59">
        <f>IF(J397&lt;&gt;"","CWA","")</f>
        <v/>
      </c>
      <c r="K397" s="4">
        <f>IF(J397&lt;&gt;"",VLOOKUP($J397,'YARN CODES'!$A$2:$E1000,2,0),"")</f>
        <v/>
      </c>
      <c r="L397" s="4">
        <f>IF(K397&lt;&gt;"",VLOOKUP($J397,'YARN CODES'!$A$2:$E1000,3,0),"")</f>
        <v/>
      </c>
      <c r="M397" s="4">
        <f>IF(L397&lt;&gt;"",VLOOKUP($J397,'YARN CODES'!$A$2:$E1000,4,0),"")</f>
        <v/>
      </c>
      <c r="N397" s="4">
        <f>IF(M397&lt;&gt;"",VLOOKUP($J397,'YARN CODES'!$A$2:$E1000,4,0),"")</f>
        <v/>
      </c>
    </row>
    <row r="398" ht="16.2" customHeight="1" s="87">
      <c r="C398" s="59">
        <f>IF(J398&lt;&gt;"","CWA","")</f>
        <v/>
      </c>
      <c r="K398" s="4">
        <f>IF(J398&lt;&gt;"",VLOOKUP($J398,'YARN CODES'!$A$2:$E1000,2,0),"")</f>
        <v/>
      </c>
      <c r="L398" s="4">
        <f>IF(K398&lt;&gt;"",VLOOKUP($J398,'YARN CODES'!$A$2:$E1000,3,0),"")</f>
        <v/>
      </c>
      <c r="M398" s="4">
        <f>IF(L398&lt;&gt;"",VLOOKUP($J398,'YARN CODES'!$A$2:$E1000,4,0),"")</f>
        <v/>
      </c>
      <c r="N398" s="4">
        <f>IF(M398&lt;&gt;"",VLOOKUP($J398,'YARN CODES'!$A$2:$E1000,4,0),"")</f>
        <v/>
      </c>
    </row>
    <row r="399" ht="16.2" customHeight="1" s="87">
      <c r="C399" s="59">
        <f>IF(J399&lt;&gt;"","CWA","")</f>
        <v/>
      </c>
      <c r="K399" s="4">
        <f>IF(J399&lt;&gt;"",VLOOKUP($J399,'YARN CODES'!$A$2:$E1000,2,0),"")</f>
        <v/>
      </c>
      <c r="L399" s="4">
        <f>IF(K399&lt;&gt;"",VLOOKUP($J399,'YARN CODES'!$A$2:$E1000,3,0),"")</f>
        <v/>
      </c>
      <c r="M399" s="4">
        <f>IF(L399&lt;&gt;"",VLOOKUP($J399,'YARN CODES'!$A$2:$E1000,4,0),"")</f>
        <v/>
      </c>
      <c r="N399" s="4">
        <f>IF(M399&lt;&gt;"",VLOOKUP($J399,'YARN CODES'!$A$2:$E1000,4,0),"")</f>
        <v/>
      </c>
    </row>
    <row r="400" ht="16.2" customHeight="1" s="87">
      <c r="C400" s="59">
        <f>IF(J400&lt;&gt;"","CWA","")</f>
        <v/>
      </c>
      <c r="K400" s="4">
        <f>IF(J400&lt;&gt;"",VLOOKUP($J400,'YARN CODES'!$A$2:$E1000,2,0),"")</f>
        <v/>
      </c>
      <c r="L400" s="4">
        <f>IF(K400&lt;&gt;"",VLOOKUP($J400,'YARN CODES'!$A$2:$E1000,3,0),"")</f>
        <v/>
      </c>
      <c r="M400" s="4">
        <f>IF(L400&lt;&gt;"",VLOOKUP($J400,'YARN CODES'!$A$2:$E1000,4,0),"")</f>
        <v/>
      </c>
      <c r="N400" s="4">
        <f>IF(M400&lt;&gt;"",VLOOKUP($J400,'YARN CODES'!$A$2:$E1000,4,0),"")</f>
        <v/>
      </c>
    </row>
    <row r="401" ht="16.2" customHeight="1" s="87">
      <c r="C401" s="59">
        <f>IF(J401&lt;&gt;"","CWA","")</f>
        <v/>
      </c>
      <c r="K401" s="4">
        <f>IF(J401&lt;&gt;"",VLOOKUP($J401,'YARN CODES'!$A$2:$E1000,2,0),"")</f>
        <v/>
      </c>
      <c r="L401" s="4">
        <f>IF(K401&lt;&gt;"",VLOOKUP($J401,'YARN CODES'!$A$2:$E1000,3,0),"")</f>
        <v/>
      </c>
      <c r="M401" s="4">
        <f>IF(L401&lt;&gt;"",VLOOKUP($J401,'YARN CODES'!$A$2:$E1000,4,0),"")</f>
        <v/>
      </c>
      <c r="N401" s="4">
        <f>IF(M401&lt;&gt;"",VLOOKUP($J401,'YARN CODES'!$A$2:$E1000,4,0),"")</f>
        <v/>
      </c>
    </row>
    <row r="402" ht="16.2" customHeight="1" s="87">
      <c r="C402" s="59">
        <f>IF(J402&lt;&gt;"","CWA","")</f>
        <v/>
      </c>
      <c r="K402" s="4">
        <f>IF(J402&lt;&gt;"",VLOOKUP($J402,'YARN CODES'!$A$2:$E1000,2,0),"")</f>
        <v/>
      </c>
      <c r="L402" s="4">
        <f>IF(K402&lt;&gt;"",VLOOKUP($J402,'YARN CODES'!$A$2:$E1000,3,0),"")</f>
        <v/>
      </c>
      <c r="M402" s="4">
        <f>IF(L402&lt;&gt;"",VLOOKUP($J402,'YARN CODES'!$A$2:$E1000,4,0),"")</f>
        <v/>
      </c>
      <c r="N402" s="4">
        <f>IF(M402&lt;&gt;"",VLOOKUP($J402,'YARN CODES'!$A$2:$E1000,4,0),"")</f>
        <v/>
      </c>
    </row>
    <row r="403" ht="16.2" customHeight="1" s="87">
      <c r="C403" s="59">
        <f>IF(J403&lt;&gt;"","CWA","")</f>
        <v/>
      </c>
      <c r="K403" s="4">
        <f>IF(J403&lt;&gt;"",VLOOKUP($J403,'YARN CODES'!$A$2:$E1000,2,0),"")</f>
        <v/>
      </c>
      <c r="L403" s="4">
        <f>IF(K403&lt;&gt;"",VLOOKUP($J403,'YARN CODES'!$A$2:$E1000,3,0),"")</f>
        <v/>
      </c>
      <c r="M403" s="4">
        <f>IF(L403&lt;&gt;"",VLOOKUP($J403,'YARN CODES'!$A$2:$E1000,4,0),"")</f>
        <v/>
      </c>
      <c r="N403" s="4">
        <f>IF(M403&lt;&gt;"",VLOOKUP($J403,'YARN CODES'!$A$2:$E1000,4,0),"")</f>
        <v/>
      </c>
    </row>
    <row r="404" ht="16.2" customHeight="1" s="87">
      <c r="C404" s="59">
        <f>IF(J404&lt;&gt;"","CWA","")</f>
        <v/>
      </c>
      <c r="K404" s="4">
        <f>IF(J404&lt;&gt;"",VLOOKUP($J404,'YARN CODES'!$A$2:$E1000,2,0),"")</f>
        <v/>
      </c>
      <c r="L404" s="4">
        <f>IF(K404&lt;&gt;"",VLOOKUP($J404,'YARN CODES'!$A$2:$E1000,3,0),"")</f>
        <v/>
      </c>
      <c r="M404" s="4">
        <f>IF(L404&lt;&gt;"",VLOOKUP($J404,'YARN CODES'!$A$2:$E1000,4,0),"")</f>
        <v/>
      </c>
      <c r="N404" s="4">
        <f>IF(M404&lt;&gt;"",VLOOKUP($J404,'YARN CODES'!$A$2:$E1000,4,0),"")</f>
        <v/>
      </c>
    </row>
    <row r="405" ht="16.2" customHeight="1" s="87">
      <c r="C405" s="59">
        <f>IF(J405&lt;&gt;"","CWA","")</f>
        <v/>
      </c>
      <c r="K405" s="4">
        <f>IF(J405&lt;&gt;"",VLOOKUP($J405,'YARN CODES'!$A$2:$E1000,2,0),"")</f>
        <v/>
      </c>
      <c r="L405" s="4">
        <f>IF(K405&lt;&gt;"",VLOOKUP($J405,'YARN CODES'!$A$2:$E1000,3,0),"")</f>
        <v/>
      </c>
      <c r="M405" s="4">
        <f>IF(L405&lt;&gt;"",VLOOKUP($J405,'YARN CODES'!$A$2:$E1000,4,0),"")</f>
        <v/>
      </c>
      <c r="N405" s="4">
        <f>IF(M405&lt;&gt;"",VLOOKUP($J405,'YARN CODES'!$A$2:$E1000,4,0),"")</f>
        <v/>
      </c>
    </row>
    <row r="406" ht="16.2" customHeight="1" s="87">
      <c r="C406" s="59">
        <f>IF(J406&lt;&gt;"","CWA","")</f>
        <v/>
      </c>
      <c r="K406" s="4">
        <f>IF(J406&lt;&gt;"",VLOOKUP($J406,'YARN CODES'!$A$2:$E1000,2,0),"")</f>
        <v/>
      </c>
      <c r="L406" s="4">
        <f>IF(K406&lt;&gt;"",VLOOKUP($J406,'YARN CODES'!$A$2:$E1000,3,0),"")</f>
        <v/>
      </c>
      <c r="M406" s="4">
        <f>IF(L406&lt;&gt;"",VLOOKUP($J406,'YARN CODES'!$A$2:$E1000,4,0),"")</f>
        <v/>
      </c>
      <c r="N406" s="4">
        <f>IF(M406&lt;&gt;"",VLOOKUP($J406,'YARN CODES'!$A$2:$E1000,4,0),"")</f>
        <v/>
      </c>
    </row>
    <row r="407" ht="16.2" customHeight="1" s="87">
      <c r="C407" s="59">
        <f>IF(J407&lt;&gt;"","CWA","")</f>
        <v/>
      </c>
      <c r="K407" s="4">
        <f>IF(J407&lt;&gt;"",VLOOKUP($J407,'YARN CODES'!$A$2:$E1000,2,0),"")</f>
        <v/>
      </c>
      <c r="L407" s="4">
        <f>IF(K407&lt;&gt;"",VLOOKUP($J407,'YARN CODES'!$A$2:$E1000,3,0),"")</f>
        <v/>
      </c>
      <c r="M407" s="4">
        <f>IF(L407&lt;&gt;"",VLOOKUP($J407,'YARN CODES'!$A$2:$E1000,4,0),"")</f>
        <v/>
      </c>
      <c r="N407" s="4">
        <f>IF(M407&lt;&gt;"",VLOOKUP($J407,'YARN CODES'!$A$2:$E1000,4,0),"")</f>
        <v/>
      </c>
    </row>
    <row r="408" ht="16.2" customHeight="1" s="87">
      <c r="C408" s="59">
        <f>IF(J408&lt;&gt;"","CWA","")</f>
        <v/>
      </c>
      <c r="K408" s="4">
        <f>IF(J408&lt;&gt;"",VLOOKUP($J408,'YARN CODES'!$A$2:$E1000,2,0),"")</f>
        <v/>
      </c>
      <c r="L408" s="4">
        <f>IF(K408&lt;&gt;"",VLOOKUP($J408,'YARN CODES'!$A$2:$E1000,3,0),"")</f>
        <v/>
      </c>
      <c r="M408" s="4">
        <f>IF(L408&lt;&gt;"",VLOOKUP($J408,'YARN CODES'!$A$2:$E1000,4,0),"")</f>
        <v/>
      </c>
      <c r="N408" s="4">
        <f>IF(M408&lt;&gt;"",VLOOKUP($J408,'YARN CODES'!$A$2:$E1000,4,0),"")</f>
        <v/>
      </c>
    </row>
    <row r="409" ht="16.2" customHeight="1" s="87">
      <c r="C409" s="59">
        <f>IF(J409&lt;&gt;"","CWA","")</f>
        <v/>
      </c>
      <c r="K409" s="4">
        <f>IF(J409&lt;&gt;"",VLOOKUP($J409,'YARN CODES'!$A$2:$E1000,2,0),"")</f>
        <v/>
      </c>
      <c r="L409" s="4">
        <f>IF(K409&lt;&gt;"",VLOOKUP($J409,'YARN CODES'!$A$2:$E1000,3,0),"")</f>
        <v/>
      </c>
      <c r="M409" s="4">
        <f>IF(L409&lt;&gt;"",VLOOKUP($J409,'YARN CODES'!$A$2:$E1000,4,0),"")</f>
        <v/>
      </c>
      <c r="N409" s="4">
        <f>IF(M409&lt;&gt;"",VLOOKUP($J409,'YARN CODES'!$A$2:$E1000,4,0),"")</f>
        <v/>
      </c>
    </row>
    <row r="410" ht="16.2" customHeight="1" s="87">
      <c r="C410" s="59">
        <f>IF(J410&lt;&gt;"","CWA","")</f>
        <v/>
      </c>
      <c r="K410" s="4">
        <f>IF(J410&lt;&gt;"",VLOOKUP($J410,'YARN CODES'!$A$2:$E1000,2,0),"")</f>
        <v/>
      </c>
      <c r="L410" s="4">
        <f>IF(K410&lt;&gt;"",VLOOKUP($J410,'YARN CODES'!$A$2:$E1000,3,0),"")</f>
        <v/>
      </c>
      <c r="M410" s="4">
        <f>IF(L410&lt;&gt;"",VLOOKUP($J410,'YARN CODES'!$A$2:$E1000,4,0),"")</f>
        <v/>
      </c>
      <c r="N410" s="4">
        <f>IF(M410&lt;&gt;"",VLOOKUP($J410,'YARN CODES'!$A$2:$E1000,4,0),"")</f>
        <v/>
      </c>
    </row>
    <row r="411" ht="16.2" customHeight="1" s="87">
      <c r="C411" s="59">
        <f>IF(J411&lt;&gt;"","CWA","")</f>
        <v/>
      </c>
      <c r="K411" s="4">
        <f>IF(J411&lt;&gt;"",VLOOKUP($J411,'YARN CODES'!$A$2:$E1000,2,0),"")</f>
        <v/>
      </c>
      <c r="L411" s="4">
        <f>IF(K411&lt;&gt;"",VLOOKUP($J411,'YARN CODES'!$A$2:$E1000,3,0),"")</f>
        <v/>
      </c>
      <c r="M411" s="4">
        <f>IF(L411&lt;&gt;"",VLOOKUP($J411,'YARN CODES'!$A$2:$E1000,4,0),"")</f>
        <v/>
      </c>
      <c r="N411" s="4">
        <f>IF(M411&lt;&gt;"",VLOOKUP($J411,'YARN CODES'!$A$2:$E1000,4,0),"")</f>
        <v/>
      </c>
    </row>
    <row r="412" ht="16.2" customHeight="1" s="87">
      <c r="C412" s="59">
        <f>IF(J412&lt;&gt;"","CWA","")</f>
        <v/>
      </c>
      <c r="K412" s="4">
        <f>IF(J412&lt;&gt;"",VLOOKUP($J412,'YARN CODES'!$A$2:$E1000,2,0),"")</f>
        <v/>
      </c>
      <c r="L412" s="4">
        <f>IF(K412&lt;&gt;"",VLOOKUP($J412,'YARN CODES'!$A$2:$E1000,3,0),"")</f>
        <v/>
      </c>
      <c r="M412" s="4">
        <f>IF(L412&lt;&gt;"",VLOOKUP($J412,'YARN CODES'!$A$2:$E1000,4,0),"")</f>
        <v/>
      </c>
      <c r="N412" s="4">
        <f>IF(M412&lt;&gt;"",VLOOKUP($J412,'YARN CODES'!$A$2:$E1000,4,0),"")</f>
        <v/>
      </c>
    </row>
    <row r="413" ht="16.2" customHeight="1" s="87">
      <c r="C413" s="59">
        <f>IF(J413&lt;&gt;"","CWA","")</f>
        <v/>
      </c>
      <c r="K413" s="4">
        <f>IF(J413&lt;&gt;"",VLOOKUP($J413,'YARN CODES'!$A$2:$E1000,2,0),"")</f>
        <v/>
      </c>
      <c r="L413" s="4">
        <f>IF(K413&lt;&gt;"",VLOOKUP($J413,'YARN CODES'!$A$2:$E1000,3,0),"")</f>
        <v/>
      </c>
      <c r="M413" s="4">
        <f>IF(L413&lt;&gt;"",VLOOKUP($J413,'YARN CODES'!$A$2:$E1000,4,0),"")</f>
        <v/>
      </c>
      <c r="N413" s="4">
        <f>IF(M413&lt;&gt;"",VLOOKUP($J413,'YARN CODES'!$A$2:$E1000,4,0),"")</f>
        <v/>
      </c>
    </row>
    <row r="414" ht="16.2" customHeight="1" s="87">
      <c r="C414" s="59">
        <f>IF(J414&lt;&gt;"","CWA","")</f>
        <v/>
      </c>
      <c r="K414" s="4">
        <f>IF(J414&lt;&gt;"",VLOOKUP($J414,'YARN CODES'!$A$2:$E1000,2,0),"")</f>
        <v/>
      </c>
      <c r="L414" s="4">
        <f>IF(K414&lt;&gt;"",VLOOKUP($J414,'YARN CODES'!$A$2:$E1000,3,0),"")</f>
        <v/>
      </c>
      <c r="M414" s="4">
        <f>IF(L414&lt;&gt;"",VLOOKUP($J414,'YARN CODES'!$A$2:$E1000,4,0),"")</f>
        <v/>
      </c>
      <c r="N414" s="4">
        <f>IF(M414&lt;&gt;"",VLOOKUP($J414,'YARN CODES'!$A$2:$E1000,4,0),"")</f>
        <v/>
      </c>
    </row>
    <row r="415" ht="16.2" customHeight="1" s="87">
      <c r="C415" s="59">
        <f>IF(J415&lt;&gt;"","CWA","")</f>
        <v/>
      </c>
      <c r="K415" s="4">
        <f>IF(J415&lt;&gt;"",VLOOKUP($J415,'YARN CODES'!$A$2:$E1000,2,0),"")</f>
        <v/>
      </c>
      <c r="L415" s="4">
        <f>IF(K415&lt;&gt;"",VLOOKUP($J415,'YARN CODES'!$A$2:$E1000,3,0),"")</f>
        <v/>
      </c>
      <c r="M415" s="4">
        <f>IF(L415&lt;&gt;"",VLOOKUP($J415,'YARN CODES'!$A$2:$E1000,4,0),"")</f>
        <v/>
      </c>
      <c r="N415" s="4">
        <f>IF(M415&lt;&gt;"",VLOOKUP($J415,'YARN CODES'!$A$2:$E1000,4,0),"")</f>
        <v/>
      </c>
    </row>
    <row r="416" ht="16.2" customHeight="1" s="87">
      <c r="C416" s="59">
        <f>IF(J416&lt;&gt;"","CWA","")</f>
        <v/>
      </c>
      <c r="K416" s="4">
        <f>IF(J416&lt;&gt;"",VLOOKUP($J416,'YARN CODES'!$A$2:$E1000,2,0),"")</f>
        <v/>
      </c>
      <c r="L416" s="4">
        <f>IF(K416&lt;&gt;"",VLOOKUP($J416,'YARN CODES'!$A$2:$E1000,3,0),"")</f>
        <v/>
      </c>
      <c r="M416" s="4">
        <f>IF(L416&lt;&gt;"",VLOOKUP($J416,'YARN CODES'!$A$2:$E1000,4,0),"")</f>
        <v/>
      </c>
      <c r="N416" s="4">
        <f>IF(M416&lt;&gt;"",VLOOKUP($J416,'YARN CODES'!$A$2:$E1000,4,0),"")</f>
        <v/>
      </c>
    </row>
    <row r="417" ht="16.2" customHeight="1" s="87">
      <c r="C417" s="59">
        <f>IF(J417&lt;&gt;"","CWA","")</f>
        <v/>
      </c>
      <c r="K417" s="4">
        <f>IF(J417&lt;&gt;"",VLOOKUP($J417,'YARN CODES'!$A$2:$E1000,2,0),"")</f>
        <v/>
      </c>
      <c r="L417" s="4">
        <f>IF(K417&lt;&gt;"",VLOOKUP($J417,'YARN CODES'!$A$2:$E1000,3,0),"")</f>
        <v/>
      </c>
      <c r="M417" s="4">
        <f>IF(L417&lt;&gt;"",VLOOKUP($J417,'YARN CODES'!$A$2:$E1000,4,0),"")</f>
        <v/>
      </c>
      <c r="N417" s="4">
        <f>IF(M417&lt;&gt;"",VLOOKUP($J417,'YARN CODES'!$A$2:$E1000,4,0),"")</f>
        <v/>
      </c>
    </row>
    <row r="418" ht="16.2" customHeight="1" s="87">
      <c r="C418" s="59">
        <f>IF(J418&lt;&gt;"","CWA","")</f>
        <v/>
      </c>
      <c r="K418" s="4">
        <f>IF(J418&lt;&gt;"",VLOOKUP($J418,'YARN CODES'!$A$2:$E1000,2,0),"")</f>
        <v/>
      </c>
      <c r="L418" s="4">
        <f>IF(K418&lt;&gt;"",VLOOKUP($J418,'YARN CODES'!$A$2:$E1000,3,0),"")</f>
        <v/>
      </c>
      <c r="M418" s="4">
        <f>IF(L418&lt;&gt;"",VLOOKUP($J418,'YARN CODES'!$A$2:$E1000,4,0),"")</f>
        <v/>
      </c>
      <c r="N418" s="4">
        <f>IF(M418&lt;&gt;"",VLOOKUP($J418,'YARN CODES'!$A$2:$E1000,4,0),"")</f>
        <v/>
      </c>
    </row>
    <row r="419" ht="16.2" customHeight="1" s="87">
      <c r="C419" s="59">
        <f>IF(J419&lt;&gt;"","CWA","")</f>
        <v/>
      </c>
      <c r="K419" s="4">
        <f>IF(J419&lt;&gt;"",VLOOKUP($J419,'YARN CODES'!$A$2:$E1000,2,0),"")</f>
        <v/>
      </c>
      <c r="L419" s="4">
        <f>IF(K419&lt;&gt;"",VLOOKUP($J419,'YARN CODES'!$A$2:$E1000,3,0),"")</f>
        <v/>
      </c>
      <c r="M419" s="4">
        <f>IF(L419&lt;&gt;"",VLOOKUP($J419,'YARN CODES'!$A$2:$E1000,4,0),"")</f>
        <v/>
      </c>
      <c r="N419" s="4">
        <f>IF(M419&lt;&gt;"",VLOOKUP($J419,'YARN CODES'!$A$2:$E1000,4,0),"")</f>
        <v/>
      </c>
    </row>
    <row r="420" ht="16.2" customHeight="1" s="87">
      <c r="C420" s="59">
        <f>IF(J420&lt;&gt;"","CWA","")</f>
        <v/>
      </c>
      <c r="K420" s="4">
        <f>IF(J420&lt;&gt;"",VLOOKUP($J420,'YARN CODES'!$A$2:$E1000,2,0),"")</f>
        <v/>
      </c>
      <c r="L420" s="4">
        <f>IF(K420&lt;&gt;"",VLOOKUP($J420,'YARN CODES'!$A$2:$E1000,3,0),"")</f>
        <v/>
      </c>
      <c r="M420" s="4">
        <f>IF(L420&lt;&gt;"",VLOOKUP($J420,'YARN CODES'!$A$2:$E1000,4,0),"")</f>
        <v/>
      </c>
      <c r="N420" s="4">
        <f>IF(M420&lt;&gt;"",VLOOKUP($J420,'YARN CODES'!$A$2:$E1000,4,0),"")</f>
        <v/>
      </c>
    </row>
    <row r="421" ht="16.2" customHeight="1" s="87">
      <c r="C421" s="59">
        <f>IF(J421&lt;&gt;"","CWA","")</f>
        <v/>
      </c>
      <c r="K421" s="4">
        <f>IF(J421&lt;&gt;"",VLOOKUP($J421,'YARN CODES'!$A$2:$E1000,2,0),"")</f>
        <v/>
      </c>
      <c r="L421" s="4">
        <f>IF(K421&lt;&gt;"",VLOOKUP($J421,'YARN CODES'!$A$2:$E1000,3,0),"")</f>
        <v/>
      </c>
      <c r="M421" s="4">
        <f>IF(L421&lt;&gt;"",VLOOKUP($J421,'YARN CODES'!$A$2:$E1000,4,0),"")</f>
        <v/>
      </c>
      <c r="N421" s="4">
        <f>IF(M421&lt;&gt;"",VLOOKUP($J421,'YARN CODES'!$A$2:$E1000,4,0),"")</f>
        <v/>
      </c>
    </row>
    <row r="422" ht="16.2" customHeight="1" s="87">
      <c r="C422" s="59">
        <f>IF(J422&lt;&gt;"","CWA","")</f>
        <v/>
      </c>
      <c r="K422" s="4">
        <f>IF(J422&lt;&gt;"",VLOOKUP($J422,'YARN CODES'!$A$2:$E1000,2,0),"")</f>
        <v/>
      </c>
      <c r="L422" s="4">
        <f>IF(K422&lt;&gt;"",VLOOKUP($J422,'YARN CODES'!$A$2:$E1000,3,0),"")</f>
        <v/>
      </c>
      <c r="M422" s="4">
        <f>IF(L422&lt;&gt;"",VLOOKUP($J422,'YARN CODES'!$A$2:$E1000,4,0),"")</f>
        <v/>
      </c>
      <c r="N422" s="4">
        <f>IF(M422&lt;&gt;"",VLOOKUP($J422,'YARN CODES'!$A$2:$E1000,4,0),"")</f>
        <v/>
      </c>
    </row>
    <row r="423" ht="16.2" customHeight="1" s="87">
      <c r="C423" s="59">
        <f>IF(J423&lt;&gt;"","CWA","")</f>
        <v/>
      </c>
      <c r="K423" s="4">
        <f>IF(J423&lt;&gt;"",VLOOKUP($J423,'YARN CODES'!$A$2:$E1000,2,0),"")</f>
        <v/>
      </c>
      <c r="L423" s="4">
        <f>IF(K423&lt;&gt;"",VLOOKUP($J423,'YARN CODES'!$A$2:$E1000,3,0),"")</f>
        <v/>
      </c>
      <c r="M423" s="4">
        <f>IF(L423&lt;&gt;"",VLOOKUP($J423,'YARN CODES'!$A$2:$E1000,4,0),"")</f>
        <v/>
      </c>
      <c r="N423" s="4">
        <f>IF(M423&lt;&gt;"",VLOOKUP($J423,'YARN CODES'!$A$2:$E1000,4,0),"")</f>
        <v/>
      </c>
    </row>
    <row r="424" ht="16.2" customHeight="1" s="87">
      <c r="C424" s="59">
        <f>IF(J424&lt;&gt;"","CWA","")</f>
        <v/>
      </c>
      <c r="K424" s="4">
        <f>IF(J424&lt;&gt;"",VLOOKUP($J424,'YARN CODES'!$A$2:$E1000,2,0),"")</f>
        <v/>
      </c>
      <c r="L424" s="4">
        <f>IF(K424&lt;&gt;"",VLOOKUP($J424,'YARN CODES'!$A$2:$E1000,3,0),"")</f>
        <v/>
      </c>
      <c r="M424" s="4">
        <f>IF(L424&lt;&gt;"",VLOOKUP($J424,'YARN CODES'!$A$2:$E1000,4,0),"")</f>
        <v/>
      </c>
      <c r="N424" s="4">
        <f>IF(M424&lt;&gt;"",VLOOKUP($J424,'YARN CODES'!$A$2:$E1000,4,0),"")</f>
        <v/>
      </c>
    </row>
    <row r="425" ht="16.2" customHeight="1" s="87">
      <c r="C425" s="59">
        <f>IF(J425&lt;&gt;"","CWA","")</f>
        <v/>
      </c>
      <c r="K425" s="4">
        <f>IF(J425&lt;&gt;"",VLOOKUP($J425,'YARN CODES'!$A$2:$E1000,2,0),"")</f>
        <v/>
      </c>
      <c r="L425" s="4">
        <f>IF(K425&lt;&gt;"",VLOOKUP($J425,'YARN CODES'!$A$2:$E1000,3,0),"")</f>
        <v/>
      </c>
      <c r="M425" s="4">
        <f>IF(L425&lt;&gt;"",VLOOKUP($J425,'YARN CODES'!$A$2:$E1000,4,0),"")</f>
        <v/>
      </c>
      <c r="N425" s="4">
        <f>IF(M425&lt;&gt;"",VLOOKUP($J425,'YARN CODES'!$A$2:$E1000,4,0),"")</f>
        <v/>
      </c>
    </row>
    <row r="426" ht="16.2" customHeight="1" s="87">
      <c r="C426" s="59">
        <f>IF(J426&lt;&gt;"","CWA","")</f>
        <v/>
      </c>
      <c r="K426" s="4">
        <f>IF(J426&lt;&gt;"",VLOOKUP($J426,'YARN CODES'!$A$2:$E1000,2,0),"")</f>
        <v/>
      </c>
      <c r="L426" s="4">
        <f>IF(K426&lt;&gt;"",VLOOKUP($J426,'YARN CODES'!$A$2:$E1000,3,0),"")</f>
        <v/>
      </c>
      <c r="M426" s="4">
        <f>IF(L426&lt;&gt;"",VLOOKUP($J426,'YARN CODES'!$A$2:$E1000,4,0),"")</f>
        <v/>
      </c>
      <c r="N426" s="4">
        <f>IF(M426&lt;&gt;"",VLOOKUP($J426,'YARN CODES'!$A$2:$E1000,4,0),"")</f>
        <v/>
      </c>
    </row>
    <row r="427" ht="16.2" customHeight="1" s="87">
      <c r="C427" s="59">
        <f>IF(J427&lt;&gt;"","CWA","")</f>
        <v/>
      </c>
      <c r="K427" s="4">
        <f>IF(J427&lt;&gt;"",VLOOKUP($J427,'YARN CODES'!$A$2:$E1000,2,0),"")</f>
        <v/>
      </c>
      <c r="L427" s="4">
        <f>IF(K427&lt;&gt;"",VLOOKUP($J427,'YARN CODES'!$A$2:$E1000,3,0),"")</f>
        <v/>
      </c>
      <c r="M427" s="4">
        <f>IF(L427&lt;&gt;"",VLOOKUP($J427,'YARN CODES'!$A$2:$E1000,4,0),"")</f>
        <v/>
      </c>
      <c r="N427" s="4">
        <f>IF(M427&lt;&gt;"",VLOOKUP($J427,'YARN CODES'!$A$2:$E1000,4,0),"")</f>
        <v/>
      </c>
    </row>
    <row r="428" ht="16.2" customHeight="1" s="87">
      <c r="C428" s="59">
        <f>IF(J428&lt;&gt;"","CWA","")</f>
        <v/>
      </c>
      <c r="K428" s="4">
        <f>IF(J428&lt;&gt;"",VLOOKUP($J428,'YARN CODES'!$A$2:$E1000,2,0),"")</f>
        <v/>
      </c>
      <c r="L428" s="4">
        <f>IF(K428&lt;&gt;"",VLOOKUP($J428,'YARN CODES'!$A$2:$E1000,3,0),"")</f>
        <v/>
      </c>
      <c r="M428" s="4">
        <f>IF(L428&lt;&gt;"",VLOOKUP($J428,'YARN CODES'!$A$2:$E1000,4,0),"")</f>
        <v/>
      </c>
      <c r="N428" s="4">
        <f>IF(M428&lt;&gt;"",VLOOKUP($J428,'YARN CODES'!$A$2:$E1000,4,0),"")</f>
        <v/>
      </c>
    </row>
    <row r="429" ht="16.2" customHeight="1" s="87">
      <c r="C429" s="59">
        <f>IF(J429&lt;&gt;"","CWA","")</f>
        <v/>
      </c>
      <c r="K429" s="4">
        <f>IF(J429&lt;&gt;"",VLOOKUP($J429,'YARN CODES'!$A$2:$E1000,2,0),"")</f>
        <v/>
      </c>
      <c r="L429" s="4">
        <f>IF(K429&lt;&gt;"",VLOOKUP($J429,'YARN CODES'!$A$2:$E1000,3,0),"")</f>
        <v/>
      </c>
      <c r="M429" s="4">
        <f>IF(L429&lt;&gt;"",VLOOKUP($J429,'YARN CODES'!$A$2:$E1000,4,0),"")</f>
        <v/>
      </c>
      <c r="N429" s="4">
        <f>IF(M429&lt;&gt;"",VLOOKUP($J429,'YARN CODES'!$A$2:$E1000,4,0),"")</f>
        <v/>
      </c>
    </row>
    <row r="430" ht="16.2" customHeight="1" s="87">
      <c r="C430" s="59">
        <f>IF(J430&lt;&gt;"","CWA","")</f>
        <v/>
      </c>
      <c r="K430" s="4">
        <f>IF(J430&lt;&gt;"",VLOOKUP($J430,'YARN CODES'!$A$2:$E1000,2,0),"")</f>
        <v/>
      </c>
      <c r="L430" s="4">
        <f>IF(K430&lt;&gt;"",VLOOKUP($J430,'YARN CODES'!$A$2:$E1000,3,0),"")</f>
        <v/>
      </c>
      <c r="M430" s="4">
        <f>IF(L430&lt;&gt;"",VLOOKUP($J430,'YARN CODES'!$A$2:$E1000,4,0),"")</f>
        <v/>
      </c>
      <c r="N430" s="4">
        <f>IF(M430&lt;&gt;"",VLOOKUP($J430,'YARN CODES'!$A$2:$E1000,4,0),"")</f>
        <v/>
      </c>
    </row>
    <row r="431" ht="16.2" customHeight="1" s="87">
      <c r="C431" s="59">
        <f>IF(J431&lt;&gt;"","CWA","")</f>
        <v/>
      </c>
      <c r="K431" s="4">
        <f>IF(J431&lt;&gt;"",VLOOKUP($J431,'YARN CODES'!$A$2:$E1000,2,0),"")</f>
        <v/>
      </c>
      <c r="L431" s="4">
        <f>IF(K431&lt;&gt;"",VLOOKUP($J431,'YARN CODES'!$A$2:$E1000,3,0),"")</f>
        <v/>
      </c>
      <c r="M431" s="4">
        <f>IF(L431&lt;&gt;"",VLOOKUP($J431,'YARN CODES'!$A$2:$E1000,4,0),"")</f>
        <v/>
      </c>
      <c r="N431" s="4">
        <f>IF(M431&lt;&gt;"",VLOOKUP($J431,'YARN CODES'!$A$2:$E1000,4,0),"")</f>
        <v/>
      </c>
    </row>
    <row r="432" ht="16.2" customHeight="1" s="87">
      <c r="C432" s="59">
        <f>IF(J432&lt;&gt;"","CWA","")</f>
        <v/>
      </c>
      <c r="K432" s="4">
        <f>IF(J432&lt;&gt;"",VLOOKUP($J432,'YARN CODES'!$A$2:$E1000,2,0),"")</f>
        <v/>
      </c>
      <c r="L432" s="4">
        <f>IF(K432&lt;&gt;"",VLOOKUP($J432,'YARN CODES'!$A$2:$E1000,3,0),"")</f>
        <v/>
      </c>
      <c r="M432" s="4">
        <f>IF(L432&lt;&gt;"",VLOOKUP($J432,'YARN CODES'!$A$2:$E1000,4,0),"")</f>
        <v/>
      </c>
      <c r="N432" s="4">
        <f>IF(M432&lt;&gt;"",VLOOKUP($J432,'YARN CODES'!$A$2:$E1000,4,0),"")</f>
        <v/>
      </c>
    </row>
    <row r="433" ht="16.2" customHeight="1" s="87">
      <c r="C433" s="59">
        <f>IF(J433&lt;&gt;"","CWA","")</f>
        <v/>
      </c>
      <c r="K433" s="4">
        <f>IF(J433&lt;&gt;"",VLOOKUP($J433,'YARN CODES'!$A$2:$E1000,2,0),"")</f>
        <v/>
      </c>
      <c r="L433" s="4">
        <f>IF(K433&lt;&gt;"",VLOOKUP($J433,'YARN CODES'!$A$2:$E1000,3,0),"")</f>
        <v/>
      </c>
      <c r="M433" s="4">
        <f>IF(L433&lt;&gt;"",VLOOKUP($J433,'YARN CODES'!$A$2:$E1000,4,0),"")</f>
        <v/>
      </c>
      <c r="N433" s="4">
        <f>IF(M433&lt;&gt;"",VLOOKUP($J433,'YARN CODES'!$A$2:$E1000,4,0),"")</f>
        <v/>
      </c>
    </row>
    <row r="434" ht="16.2" customHeight="1" s="87">
      <c r="C434" s="59">
        <f>IF(J434&lt;&gt;"","CWA","")</f>
        <v/>
      </c>
      <c r="K434" s="4">
        <f>IF(J434&lt;&gt;"",VLOOKUP($J434,'YARN CODES'!$A$2:$E1000,2,0),"")</f>
        <v/>
      </c>
      <c r="L434" s="4">
        <f>IF(K434&lt;&gt;"",VLOOKUP($J434,'YARN CODES'!$A$2:$E1000,3,0),"")</f>
        <v/>
      </c>
      <c r="M434" s="4">
        <f>IF(L434&lt;&gt;"",VLOOKUP($J434,'YARN CODES'!$A$2:$E1000,4,0),"")</f>
        <v/>
      </c>
      <c r="N434" s="4">
        <f>IF(M434&lt;&gt;"",VLOOKUP($J434,'YARN CODES'!$A$2:$E1000,4,0),"")</f>
        <v/>
      </c>
    </row>
    <row r="435" ht="16.2" customHeight="1" s="87">
      <c r="C435" s="59">
        <f>IF(J435&lt;&gt;"","CWA","")</f>
        <v/>
      </c>
      <c r="K435" s="4">
        <f>IF(J435&lt;&gt;"",VLOOKUP($J435,'YARN CODES'!$A$2:$E1000,2,0),"")</f>
        <v/>
      </c>
      <c r="L435" s="4">
        <f>IF(K435&lt;&gt;"",VLOOKUP($J435,'YARN CODES'!$A$2:$E1000,3,0),"")</f>
        <v/>
      </c>
      <c r="M435" s="4">
        <f>IF(L435&lt;&gt;"",VLOOKUP($J435,'YARN CODES'!$A$2:$E1000,4,0),"")</f>
        <v/>
      </c>
      <c r="N435" s="4">
        <f>IF(M435&lt;&gt;"",VLOOKUP($J435,'YARN CODES'!$A$2:$E1000,4,0),"")</f>
        <v/>
      </c>
    </row>
    <row r="436" ht="16.2" customHeight="1" s="87">
      <c r="C436" s="59">
        <f>IF(J436&lt;&gt;"","CWA","")</f>
        <v/>
      </c>
      <c r="K436" s="4">
        <f>IF(J436&lt;&gt;"",VLOOKUP($J436,'YARN CODES'!$A$2:$E1000,2,0),"")</f>
        <v/>
      </c>
      <c r="L436" s="4">
        <f>IF(K436&lt;&gt;"",VLOOKUP($J436,'YARN CODES'!$A$2:$E1000,3,0),"")</f>
        <v/>
      </c>
      <c r="M436" s="4">
        <f>IF(L436&lt;&gt;"",VLOOKUP($J436,'YARN CODES'!$A$2:$E1000,4,0),"")</f>
        <v/>
      </c>
      <c r="N436" s="4">
        <f>IF(M436&lt;&gt;"",VLOOKUP($J436,'YARN CODES'!$A$2:$E1000,4,0),"")</f>
        <v/>
      </c>
    </row>
    <row r="437" ht="16.2" customHeight="1" s="87">
      <c r="C437" s="59">
        <f>IF(J437&lt;&gt;"","CWA","")</f>
        <v/>
      </c>
      <c r="K437" s="4">
        <f>IF(J437&lt;&gt;"",VLOOKUP($J437,'YARN CODES'!$A$2:$E1000,2,0),"")</f>
        <v/>
      </c>
      <c r="L437" s="4">
        <f>IF(K437&lt;&gt;"",VLOOKUP($J437,'YARN CODES'!$A$2:$E1000,3,0),"")</f>
        <v/>
      </c>
      <c r="M437" s="4">
        <f>IF(L437&lt;&gt;"",VLOOKUP($J437,'YARN CODES'!$A$2:$E1000,4,0),"")</f>
        <v/>
      </c>
      <c r="N437" s="4">
        <f>IF(M437&lt;&gt;"",VLOOKUP($J437,'YARN CODES'!$A$2:$E1000,4,0),"")</f>
        <v/>
      </c>
    </row>
    <row r="438" ht="16.2" customHeight="1" s="87">
      <c r="C438" s="59">
        <f>IF(J438&lt;&gt;"","CWA","")</f>
        <v/>
      </c>
      <c r="K438" s="4">
        <f>IF(J438&lt;&gt;"",VLOOKUP($J438,'YARN CODES'!$A$2:$E1000,2,0),"")</f>
        <v/>
      </c>
      <c r="L438" s="4">
        <f>IF(K438&lt;&gt;"",VLOOKUP($J438,'YARN CODES'!$A$2:$E1000,3,0),"")</f>
        <v/>
      </c>
      <c r="M438" s="4">
        <f>IF(L438&lt;&gt;"",VLOOKUP($J438,'YARN CODES'!$A$2:$E1000,4,0),"")</f>
        <v/>
      </c>
      <c r="N438" s="4">
        <f>IF(M438&lt;&gt;"",VLOOKUP($J438,'YARN CODES'!$A$2:$E1000,4,0),"")</f>
        <v/>
      </c>
    </row>
    <row r="439" ht="16.2" customHeight="1" s="87">
      <c r="C439" s="59">
        <f>IF(J439&lt;&gt;"","CWA","")</f>
        <v/>
      </c>
      <c r="K439" s="4">
        <f>IF(J439&lt;&gt;"",VLOOKUP($J439,'YARN CODES'!$A$2:$E1000,2,0),"")</f>
        <v/>
      </c>
      <c r="L439" s="4">
        <f>IF(K439&lt;&gt;"",VLOOKUP($J439,'YARN CODES'!$A$2:$E1000,3,0),"")</f>
        <v/>
      </c>
      <c r="M439" s="4">
        <f>IF(L439&lt;&gt;"",VLOOKUP($J439,'YARN CODES'!$A$2:$E1000,4,0),"")</f>
        <v/>
      </c>
      <c r="N439" s="4">
        <f>IF(M439&lt;&gt;"",VLOOKUP($J439,'YARN CODES'!$A$2:$E1000,4,0),"")</f>
        <v/>
      </c>
    </row>
    <row r="440" ht="16.2" customHeight="1" s="87">
      <c r="C440" s="59">
        <f>IF(J440&lt;&gt;"","CWA","")</f>
        <v/>
      </c>
      <c r="K440" s="4">
        <f>IF(J440&lt;&gt;"",VLOOKUP($J440,'YARN CODES'!$A$2:$E1000,2,0),"")</f>
        <v/>
      </c>
      <c r="L440" s="4">
        <f>IF(K440&lt;&gt;"",VLOOKUP($J440,'YARN CODES'!$A$2:$E1000,3,0),"")</f>
        <v/>
      </c>
      <c r="M440" s="4">
        <f>IF(L440&lt;&gt;"",VLOOKUP($J440,'YARN CODES'!$A$2:$E1000,4,0),"")</f>
        <v/>
      </c>
      <c r="N440" s="4">
        <f>IF(M440&lt;&gt;"",VLOOKUP($J440,'YARN CODES'!$A$2:$E1000,4,0),"")</f>
        <v/>
      </c>
    </row>
    <row r="441" ht="16.2" customHeight="1" s="87">
      <c r="C441" s="59">
        <f>IF(J441&lt;&gt;"","CWA","")</f>
        <v/>
      </c>
      <c r="K441" s="4">
        <f>IF(J441&lt;&gt;"",VLOOKUP($J441,'YARN CODES'!$A$2:$E1000,2,0),"")</f>
        <v/>
      </c>
      <c r="L441" s="4">
        <f>IF(K441&lt;&gt;"",VLOOKUP($J441,'YARN CODES'!$A$2:$E1000,3,0),"")</f>
        <v/>
      </c>
      <c r="M441" s="4">
        <f>IF(L441&lt;&gt;"",VLOOKUP($J441,'YARN CODES'!$A$2:$E1000,4,0),"")</f>
        <v/>
      </c>
      <c r="N441" s="4">
        <f>IF(M441&lt;&gt;"",VLOOKUP($J441,'YARN CODES'!$A$2:$E1000,4,0),"")</f>
        <v/>
      </c>
    </row>
    <row r="442" ht="16.2" customHeight="1" s="87">
      <c r="C442" s="59">
        <f>IF(J442&lt;&gt;"","CWA","")</f>
        <v/>
      </c>
      <c r="K442" s="4">
        <f>IF(J442&lt;&gt;"",VLOOKUP($J442,'YARN CODES'!$A$2:$E1000,2,0),"")</f>
        <v/>
      </c>
      <c r="L442" s="4">
        <f>IF(K442&lt;&gt;"",VLOOKUP($J442,'YARN CODES'!$A$2:$E1000,3,0),"")</f>
        <v/>
      </c>
      <c r="M442" s="4">
        <f>IF(L442&lt;&gt;"",VLOOKUP($J442,'YARN CODES'!$A$2:$E1000,4,0),"")</f>
        <v/>
      </c>
      <c r="N442" s="4">
        <f>IF(M442&lt;&gt;"",VLOOKUP($J442,'YARN CODES'!$A$2:$E1000,4,0),"")</f>
        <v/>
      </c>
    </row>
    <row r="443" ht="16.2" customHeight="1" s="87">
      <c r="C443" s="59">
        <f>IF(J443&lt;&gt;"","CWA","")</f>
        <v/>
      </c>
      <c r="K443" s="4">
        <f>IF(J443&lt;&gt;"",VLOOKUP($J443,'YARN CODES'!$A$2:$E1000,2,0),"")</f>
        <v/>
      </c>
      <c r="L443" s="4">
        <f>IF(K443&lt;&gt;"",VLOOKUP($J443,'YARN CODES'!$A$2:$E1000,3,0),"")</f>
        <v/>
      </c>
      <c r="M443" s="4">
        <f>IF(L443&lt;&gt;"",VLOOKUP($J443,'YARN CODES'!$A$2:$E1000,4,0),"")</f>
        <v/>
      </c>
      <c r="N443" s="4">
        <f>IF(M443&lt;&gt;"",VLOOKUP($J443,'YARN CODES'!$A$2:$E1000,4,0),"")</f>
        <v/>
      </c>
    </row>
    <row r="444" ht="16.2" customHeight="1" s="87">
      <c r="C444" s="59">
        <f>IF(J444&lt;&gt;"","CWA","")</f>
        <v/>
      </c>
      <c r="K444" s="4">
        <f>IF(J444&lt;&gt;"",VLOOKUP($J444,'YARN CODES'!$A$2:$E1000,2,0),"")</f>
        <v/>
      </c>
      <c r="L444" s="4">
        <f>IF(K444&lt;&gt;"",VLOOKUP($J444,'YARN CODES'!$A$2:$E1000,3,0),"")</f>
        <v/>
      </c>
      <c r="M444" s="4">
        <f>IF(L444&lt;&gt;"",VLOOKUP($J444,'YARN CODES'!$A$2:$E1000,4,0),"")</f>
        <v/>
      </c>
      <c r="N444" s="4">
        <f>IF(M444&lt;&gt;"",VLOOKUP($J444,'YARN CODES'!$A$2:$E1000,4,0),"")</f>
        <v/>
      </c>
    </row>
    <row r="445" ht="16.2" customHeight="1" s="87">
      <c r="C445" s="59">
        <f>IF(J445&lt;&gt;"","CWA","")</f>
        <v/>
      </c>
      <c r="K445" s="4">
        <f>IF(J445&lt;&gt;"",VLOOKUP($J445,'YARN CODES'!$A$2:$E1000,2,0),"")</f>
        <v/>
      </c>
      <c r="L445" s="4">
        <f>IF(K445&lt;&gt;"",VLOOKUP($J445,'YARN CODES'!$A$2:$E1000,3,0),"")</f>
        <v/>
      </c>
      <c r="M445" s="4">
        <f>IF(L445&lt;&gt;"",VLOOKUP($J445,'YARN CODES'!$A$2:$E1000,4,0),"")</f>
        <v/>
      </c>
      <c r="N445" s="4">
        <f>IF(M445&lt;&gt;"",VLOOKUP($J445,'YARN CODES'!$A$2:$E1000,4,0),"")</f>
        <v/>
      </c>
    </row>
    <row r="446" ht="16.2" customHeight="1" s="87">
      <c r="C446" s="59">
        <f>IF(J446&lt;&gt;"","CWA","")</f>
        <v/>
      </c>
      <c r="K446" s="4">
        <f>IF(J446&lt;&gt;"",VLOOKUP($J446,'YARN CODES'!$A$2:$E1000,2,0),"")</f>
        <v/>
      </c>
      <c r="L446" s="4">
        <f>IF(K446&lt;&gt;"",VLOOKUP($J446,'YARN CODES'!$A$2:$E1000,3,0),"")</f>
        <v/>
      </c>
      <c r="M446" s="4">
        <f>IF(L446&lt;&gt;"",VLOOKUP($J446,'YARN CODES'!$A$2:$E1000,4,0),"")</f>
        <v/>
      </c>
      <c r="N446" s="4">
        <f>IF(M446&lt;&gt;"",VLOOKUP($J446,'YARN CODES'!$A$2:$E1000,4,0),"")</f>
        <v/>
      </c>
    </row>
    <row r="447" ht="16.2" customHeight="1" s="87">
      <c r="C447" s="59">
        <f>IF(J447&lt;&gt;"","CWA","")</f>
        <v/>
      </c>
      <c r="K447" s="4">
        <f>IF(J447&lt;&gt;"",VLOOKUP($J447,'YARN CODES'!$A$2:$E1000,2,0),"")</f>
        <v/>
      </c>
      <c r="L447" s="4">
        <f>IF(K447&lt;&gt;"",VLOOKUP($J447,'YARN CODES'!$A$2:$E1000,3,0),"")</f>
        <v/>
      </c>
      <c r="M447" s="4">
        <f>IF(L447&lt;&gt;"",VLOOKUP($J447,'YARN CODES'!$A$2:$E1000,4,0),"")</f>
        <v/>
      </c>
      <c r="N447" s="4">
        <f>IF(M447&lt;&gt;"",VLOOKUP($J447,'YARN CODES'!$A$2:$E1000,4,0),"")</f>
        <v/>
      </c>
    </row>
    <row r="448" ht="16.2" customHeight="1" s="87">
      <c r="C448" s="59">
        <f>IF(J448&lt;&gt;"","CWA","")</f>
        <v/>
      </c>
      <c r="K448" s="4">
        <f>IF(J448&lt;&gt;"",VLOOKUP($J448,'YARN CODES'!$A$2:$E1000,2,0),"")</f>
        <v/>
      </c>
      <c r="L448" s="4">
        <f>IF(K448&lt;&gt;"",VLOOKUP($J448,'YARN CODES'!$A$2:$E1000,3,0),"")</f>
        <v/>
      </c>
      <c r="M448" s="4">
        <f>IF(L448&lt;&gt;"",VLOOKUP($J448,'YARN CODES'!$A$2:$E1000,4,0),"")</f>
        <v/>
      </c>
      <c r="N448" s="4">
        <f>IF(M448&lt;&gt;"",VLOOKUP($J448,'YARN CODES'!$A$2:$E1000,4,0),"")</f>
        <v/>
      </c>
    </row>
    <row r="449" ht="16.2" customHeight="1" s="87">
      <c r="C449" s="59">
        <f>IF(J449&lt;&gt;"","CWA","")</f>
        <v/>
      </c>
      <c r="K449" s="4">
        <f>IF(J449&lt;&gt;"",VLOOKUP($J449,'YARN CODES'!$A$2:$E1000,2,0),"")</f>
        <v/>
      </c>
      <c r="L449" s="4">
        <f>IF(K449&lt;&gt;"",VLOOKUP($J449,'YARN CODES'!$A$2:$E1000,3,0),"")</f>
        <v/>
      </c>
      <c r="M449" s="4">
        <f>IF(L449&lt;&gt;"",VLOOKUP($J449,'YARN CODES'!$A$2:$E1000,4,0),"")</f>
        <v/>
      </c>
      <c r="N449" s="4">
        <f>IF(M449&lt;&gt;"",VLOOKUP($J449,'YARN CODES'!$A$2:$E1000,4,0),"")</f>
        <v/>
      </c>
    </row>
    <row r="450" ht="16.2" customHeight="1" s="87">
      <c r="C450" s="59">
        <f>IF(J450&lt;&gt;"","CWA","")</f>
        <v/>
      </c>
      <c r="K450" s="4">
        <f>IF(J450&lt;&gt;"",VLOOKUP($J450,'YARN CODES'!$A$2:$E1000,2,0),"")</f>
        <v/>
      </c>
      <c r="L450" s="4">
        <f>IF(K450&lt;&gt;"",VLOOKUP($J450,'YARN CODES'!$A$2:$E1000,3,0),"")</f>
        <v/>
      </c>
      <c r="M450" s="4">
        <f>IF(L450&lt;&gt;"",VLOOKUP($J450,'YARN CODES'!$A$2:$E1000,4,0),"")</f>
        <v/>
      </c>
      <c r="N450" s="4">
        <f>IF(M450&lt;&gt;"",VLOOKUP($J450,'YARN CODES'!$A$2:$E1000,4,0),"")</f>
        <v/>
      </c>
    </row>
    <row r="451" ht="16.2" customHeight="1" s="87">
      <c r="C451" s="59">
        <f>IF(J451&lt;&gt;"","CWA","")</f>
        <v/>
      </c>
      <c r="K451" s="4">
        <f>IF(J451&lt;&gt;"",VLOOKUP($J451,'YARN CODES'!$A$2:$E1000,2,0),"")</f>
        <v/>
      </c>
      <c r="L451" s="4">
        <f>IF(K451&lt;&gt;"",VLOOKUP($J451,'YARN CODES'!$A$2:$E1000,3,0),"")</f>
        <v/>
      </c>
      <c r="M451" s="4">
        <f>IF(L451&lt;&gt;"",VLOOKUP($J451,'YARN CODES'!$A$2:$E1000,4,0),"")</f>
        <v/>
      </c>
      <c r="N451" s="4">
        <f>IF(M451&lt;&gt;"",VLOOKUP($J451,'YARN CODES'!$A$2:$E1000,4,0),"")</f>
        <v/>
      </c>
    </row>
    <row r="452" ht="16.2" customHeight="1" s="87">
      <c r="C452" s="59">
        <f>IF(J452&lt;&gt;"","CWA","")</f>
        <v/>
      </c>
      <c r="K452" s="4">
        <f>IF(J452&lt;&gt;"",VLOOKUP($J452,'YARN CODES'!$A$2:$E1000,2,0),"")</f>
        <v/>
      </c>
      <c r="L452" s="4">
        <f>IF(K452&lt;&gt;"",VLOOKUP($J452,'YARN CODES'!$A$2:$E1000,3,0),"")</f>
        <v/>
      </c>
      <c r="M452" s="4">
        <f>IF(L452&lt;&gt;"",VLOOKUP($J452,'YARN CODES'!$A$2:$E1000,4,0),"")</f>
        <v/>
      </c>
      <c r="N452" s="4">
        <f>IF(M452&lt;&gt;"",VLOOKUP($J452,'YARN CODES'!$A$2:$E1000,4,0),"")</f>
        <v/>
      </c>
    </row>
    <row r="453" ht="16.2" customHeight="1" s="87">
      <c r="C453" s="59">
        <f>IF(J453&lt;&gt;"","CWA","")</f>
        <v/>
      </c>
      <c r="K453" s="4">
        <f>IF(J453&lt;&gt;"",VLOOKUP($J453,'YARN CODES'!$A$2:$E1000,2,0),"")</f>
        <v/>
      </c>
      <c r="L453" s="4">
        <f>IF(K453&lt;&gt;"",VLOOKUP($J453,'YARN CODES'!$A$2:$E1000,3,0),"")</f>
        <v/>
      </c>
      <c r="M453" s="4">
        <f>IF(L453&lt;&gt;"",VLOOKUP($J453,'YARN CODES'!$A$2:$E1000,4,0),"")</f>
        <v/>
      </c>
      <c r="N453" s="4">
        <f>IF(M453&lt;&gt;"",VLOOKUP($J453,'YARN CODES'!$A$2:$E1000,4,0),"")</f>
        <v/>
      </c>
    </row>
    <row r="454" ht="16.2" customHeight="1" s="87">
      <c r="C454" s="59">
        <f>IF(J454&lt;&gt;"","CWA","")</f>
        <v/>
      </c>
      <c r="K454" s="4">
        <f>IF(J454&lt;&gt;"",VLOOKUP($J454,'YARN CODES'!$A$2:$E1000,2,0),"")</f>
        <v/>
      </c>
      <c r="L454" s="4">
        <f>IF(K454&lt;&gt;"",VLOOKUP($J454,'YARN CODES'!$A$2:$E1000,3,0),"")</f>
        <v/>
      </c>
      <c r="M454" s="4">
        <f>IF(L454&lt;&gt;"",VLOOKUP($J454,'YARN CODES'!$A$2:$E1000,4,0),"")</f>
        <v/>
      </c>
      <c r="N454" s="4">
        <f>IF(M454&lt;&gt;"",VLOOKUP($J454,'YARN CODES'!$A$2:$E1000,4,0),"")</f>
        <v/>
      </c>
    </row>
    <row r="455" ht="16.2" customHeight="1" s="87">
      <c r="C455" s="59">
        <f>IF(J455&lt;&gt;"","CWA","")</f>
        <v/>
      </c>
      <c r="K455" s="4">
        <f>IF(J455&lt;&gt;"",VLOOKUP($J455,'YARN CODES'!$A$2:$E1000,2,0),"")</f>
        <v/>
      </c>
      <c r="L455" s="4">
        <f>IF(K455&lt;&gt;"",VLOOKUP($J455,'YARN CODES'!$A$2:$E1000,3,0),"")</f>
        <v/>
      </c>
      <c r="M455" s="4">
        <f>IF(L455&lt;&gt;"",VLOOKUP($J455,'YARN CODES'!$A$2:$E1000,4,0),"")</f>
        <v/>
      </c>
      <c r="N455" s="4">
        <f>IF(M455&lt;&gt;"",VLOOKUP($J455,'YARN CODES'!$A$2:$E1000,4,0),"")</f>
        <v/>
      </c>
    </row>
    <row r="456" ht="16.2" customHeight="1" s="87">
      <c r="C456" s="59">
        <f>IF(J456&lt;&gt;"","CWA","")</f>
        <v/>
      </c>
      <c r="K456" s="4">
        <f>IF(J456&lt;&gt;"",VLOOKUP($J456,'YARN CODES'!$A$2:$E1000,2,0),"")</f>
        <v/>
      </c>
      <c r="L456" s="4">
        <f>IF(K456&lt;&gt;"",VLOOKUP($J456,'YARN CODES'!$A$2:$E1000,3,0),"")</f>
        <v/>
      </c>
      <c r="M456" s="4">
        <f>IF(L456&lt;&gt;"",VLOOKUP($J456,'YARN CODES'!$A$2:$E1000,4,0),"")</f>
        <v/>
      </c>
      <c r="N456" s="4">
        <f>IF(M456&lt;&gt;"",VLOOKUP($J456,'YARN CODES'!$A$2:$E1000,4,0),"")</f>
        <v/>
      </c>
    </row>
    <row r="457" ht="16.2" customHeight="1" s="87">
      <c r="C457" s="59">
        <f>IF(J457&lt;&gt;"","CWA","")</f>
        <v/>
      </c>
      <c r="K457" s="4">
        <f>IF(J457&lt;&gt;"",VLOOKUP($J457,'YARN CODES'!$A$2:$E1000,2,0),"")</f>
        <v/>
      </c>
      <c r="L457" s="4">
        <f>IF(K457&lt;&gt;"",VLOOKUP($J457,'YARN CODES'!$A$2:$E1000,3,0),"")</f>
        <v/>
      </c>
      <c r="M457" s="4">
        <f>IF(L457&lt;&gt;"",VLOOKUP($J457,'YARN CODES'!$A$2:$E1000,4,0),"")</f>
        <v/>
      </c>
      <c r="N457" s="4">
        <f>IF(M457&lt;&gt;"",VLOOKUP($J457,'YARN CODES'!$A$2:$E1000,4,0),"")</f>
        <v/>
      </c>
    </row>
    <row r="458" ht="16.2" customHeight="1" s="87">
      <c r="C458" s="59">
        <f>IF(J458&lt;&gt;"","CWA","")</f>
        <v/>
      </c>
      <c r="K458" s="4">
        <f>IF(J458&lt;&gt;"",VLOOKUP($J458,'YARN CODES'!$A$2:$E1000,2,0),"")</f>
        <v/>
      </c>
      <c r="L458" s="4">
        <f>IF(K458&lt;&gt;"",VLOOKUP($J458,'YARN CODES'!$A$2:$E1000,3,0),"")</f>
        <v/>
      </c>
      <c r="M458" s="4">
        <f>IF(L458&lt;&gt;"",VLOOKUP($J458,'YARN CODES'!$A$2:$E1000,4,0),"")</f>
        <v/>
      </c>
      <c r="N458" s="4">
        <f>IF(M458&lt;&gt;"",VLOOKUP($J458,'YARN CODES'!$A$2:$E1000,4,0),"")</f>
        <v/>
      </c>
    </row>
    <row r="459" ht="16.2" customHeight="1" s="87">
      <c r="C459" s="59">
        <f>IF(J459&lt;&gt;"","CWA","")</f>
        <v/>
      </c>
      <c r="K459" s="4">
        <f>IF(J459&lt;&gt;"",VLOOKUP($J459,'YARN CODES'!$A$2:$E1000,2,0),"")</f>
        <v/>
      </c>
      <c r="L459" s="4">
        <f>IF(K459&lt;&gt;"",VLOOKUP($J459,'YARN CODES'!$A$2:$E1000,3,0),"")</f>
        <v/>
      </c>
      <c r="M459" s="4">
        <f>IF(L459&lt;&gt;"",VLOOKUP($J459,'YARN CODES'!$A$2:$E1000,4,0),"")</f>
        <v/>
      </c>
      <c r="N459" s="4">
        <f>IF(M459&lt;&gt;"",VLOOKUP($J459,'YARN CODES'!$A$2:$E1000,4,0),"")</f>
        <v/>
      </c>
    </row>
    <row r="460" ht="16.2" customHeight="1" s="87">
      <c r="C460" s="59">
        <f>IF(J460&lt;&gt;"","CWA","")</f>
        <v/>
      </c>
      <c r="K460" s="4">
        <f>IF(J460&lt;&gt;"",VLOOKUP($J460,'YARN CODES'!$A$2:$E1000,2,0),"")</f>
        <v/>
      </c>
      <c r="L460" s="4">
        <f>IF(K460&lt;&gt;"",VLOOKUP($J460,'YARN CODES'!$A$2:$E1000,3,0),"")</f>
        <v/>
      </c>
      <c r="M460" s="4">
        <f>IF(L460&lt;&gt;"",VLOOKUP($J460,'YARN CODES'!$A$2:$E1000,4,0),"")</f>
        <v/>
      </c>
      <c r="N460" s="4">
        <f>IF(M460&lt;&gt;"",VLOOKUP($J460,'YARN CODES'!$A$2:$E1000,4,0),"")</f>
        <v/>
      </c>
    </row>
    <row r="461" ht="16.2" customHeight="1" s="87">
      <c r="C461" s="59">
        <f>IF(J461&lt;&gt;"","CWA","")</f>
        <v/>
      </c>
      <c r="K461" s="4">
        <f>IF(J461&lt;&gt;"",VLOOKUP($J461,'YARN CODES'!$A$2:$E1000,2,0),"")</f>
        <v/>
      </c>
      <c r="L461" s="4">
        <f>IF(K461&lt;&gt;"",VLOOKUP($J461,'YARN CODES'!$A$2:$E1000,3,0),"")</f>
        <v/>
      </c>
      <c r="M461" s="4">
        <f>IF(L461&lt;&gt;"",VLOOKUP($J461,'YARN CODES'!$A$2:$E1000,4,0),"")</f>
        <v/>
      </c>
      <c r="N461" s="4">
        <f>IF(M461&lt;&gt;"",VLOOKUP($J461,'YARN CODES'!$A$2:$E1000,4,0),"")</f>
        <v/>
      </c>
    </row>
    <row r="462" ht="16.2" customHeight="1" s="87">
      <c r="C462" s="59">
        <f>IF(J462&lt;&gt;"","CWA","")</f>
        <v/>
      </c>
      <c r="K462" s="4">
        <f>IF(J462&lt;&gt;"",VLOOKUP($J462,'YARN CODES'!$A$2:$E1000,2,0),"")</f>
        <v/>
      </c>
      <c r="L462" s="4">
        <f>IF(K462&lt;&gt;"",VLOOKUP($J462,'YARN CODES'!$A$2:$E1000,3,0),"")</f>
        <v/>
      </c>
      <c r="M462" s="4">
        <f>IF(L462&lt;&gt;"",VLOOKUP($J462,'YARN CODES'!$A$2:$E1000,4,0),"")</f>
        <v/>
      </c>
      <c r="N462" s="4">
        <f>IF(M462&lt;&gt;"",VLOOKUP($J462,'YARN CODES'!$A$2:$E1000,4,0),"")</f>
        <v/>
      </c>
    </row>
    <row r="463" ht="16.2" customHeight="1" s="87">
      <c r="C463" s="59">
        <f>IF(J463&lt;&gt;"","CWA","")</f>
        <v/>
      </c>
      <c r="K463" s="4">
        <f>IF(J463&lt;&gt;"",VLOOKUP($J463,'YARN CODES'!$A$2:$E1000,2,0),"")</f>
        <v/>
      </c>
      <c r="L463" s="4">
        <f>IF(K463&lt;&gt;"",VLOOKUP($J463,'YARN CODES'!$A$2:$E1000,3,0),"")</f>
        <v/>
      </c>
      <c r="M463" s="4">
        <f>IF(L463&lt;&gt;"",VLOOKUP($J463,'YARN CODES'!$A$2:$E1000,4,0),"")</f>
        <v/>
      </c>
      <c r="N463" s="4">
        <f>IF(M463&lt;&gt;"",VLOOKUP($J463,'YARN CODES'!$A$2:$E1000,4,0),"")</f>
        <v/>
      </c>
    </row>
    <row r="464" ht="16.2" customHeight="1" s="87">
      <c r="C464" s="59">
        <f>IF(J464&lt;&gt;"","CWA","")</f>
        <v/>
      </c>
      <c r="K464" s="4">
        <f>IF(J464&lt;&gt;"",VLOOKUP($J464,'YARN CODES'!$A$2:$E1000,2,0),"")</f>
        <v/>
      </c>
      <c r="L464" s="4">
        <f>IF(K464&lt;&gt;"",VLOOKUP($J464,'YARN CODES'!$A$2:$E1000,3,0),"")</f>
        <v/>
      </c>
      <c r="M464" s="4">
        <f>IF(L464&lt;&gt;"",VLOOKUP($J464,'YARN CODES'!$A$2:$E1000,4,0),"")</f>
        <v/>
      </c>
      <c r="N464" s="4">
        <f>IF(M464&lt;&gt;"",VLOOKUP($J464,'YARN CODES'!$A$2:$E1000,4,0),"")</f>
        <v/>
      </c>
    </row>
    <row r="465" ht="16.2" customHeight="1" s="87">
      <c r="C465" s="59">
        <f>IF(J465&lt;&gt;"","CWA","")</f>
        <v/>
      </c>
      <c r="K465" s="4">
        <f>IF(J465&lt;&gt;"",VLOOKUP($J465,'YARN CODES'!$A$2:$E1000,2,0),"")</f>
        <v/>
      </c>
      <c r="L465" s="4">
        <f>IF(K465&lt;&gt;"",VLOOKUP($J465,'YARN CODES'!$A$2:$E1000,3,0),"")</f>
        <v/>
      </c>
      <c r="M465" s="4">
        <f>IF(L465&lt;&gt;"",VLOOKUP($J465,'YARN CODES'!$A$2:$E1000,4,0),"")</f>
        <v/>
      </c>
      <c r="N465" s="4">
        <f>IF(M465&lt;&gt;"",VLOOKUP($J465,'YARN CODES'!$A$2:$E1000,4,0),"")</f>
        <v/>
      </c>
    </row>
    <row r="466" ht="16.2" customHeight="1" s="87">
      <c r="C466" s="59">
        <f>IF(J466&lt;&gt;"","CWA","")</f>
        <v/>
      </c>
      <c r="K466" s="4">
        <f>IF(J466&lt;&gt;"",VLOOKUP($J466,'YARN CODES'!$A$2:$E1000,2,0),"")</f>
        <v/>
      </c>
      <c r="L466" s="4">
        <f>IF(K466&lt;&gt;"",VLOOKUP($J466,'YARN CODES'!$A$2:$E1000,3,0),"")</f>
        <v/>
      </c>
      <c r="M466" s="4">
        <f>IF(L466&lt;&gt;"",VLOOKUP($J466,'YARN CODES'!$A$2:$E1000,4,0),"")</f>
        <v/>
      </c>
      <c r="N466" s="4">
        <f>IF(M466&lt;&gt;"",VLOOKUP($J466,'YARN CODES'!$A$2:$E1000,4,0),"")</f>
        <v/>
      </c>
    </row>
    <row r="467" ht="16.2" customHeight="1" s="87">
      <c r="C467" s="59">
        <f>IF(J467&lt;&gt;"","CWA","")</f>
        <v/>
      </c>
      <c r="K467" s="4">
        <f>IF(J467&lt;&gt;"",VLOOKUP($J467,'YARN CODES'!$A$2:$E1000,2,0),"")</f>
        <v/>
      </c>
      <c r="L467" s="4">
        <f>IF(K467&lt;&gt;"",VLOOKUP($J467,'YARN CODES'!$A$2:$E1000,3,0),"")</f>
        <v/>
      </c>
      <c r="M467" s="4">
        <f>IF(L467&lt;&gt;"",VLOOKUP($J467,'YARN CODES'!$A$2:$E1000,4,0),"")</f>
        <v/>
      </c>
      <c r="N467" s="4">
        <f>IF(M467&lt;&gt;"",VLOOKUP($J467,'YARN CODES'!$A$2:$E1000,4,0),"")</f>
        <v/>
      </c>
    </row>
    <row r="468" ht="16.2" customHeight="1" s="87">
      <c r="C468" s="59">
        <f>IF(J468&lt;&gt;"","CWA","")</f>
        <v/>
      </c>
      <c r="K468" s="4">
        <f>IF(J468&lt;&gt;"",VLOOKUP($J468,'YARN CODES'!$A$2:$E1000,2,0),"")</f>
        <v/>
      </c>
      <c r="L468" s="4">
        <f>IF(K468&lt;&gt;"",VLOOKUP($J468,'YARN CODES'!$A$2:$E1000,3,0),"")</f>
        <v/>
      </c>
      <c r="M468" s="4">
        <f>IF(L468&lt;&gt;"",VLOOKUP($J468,'YARN CODES'!$A$2:$E1000,4,0),"")</f>
        <v/>
      </c>
      <c r="N468" s="4">
        <f>IF(M468&lt;&gt;"",VLOOKUP($J468,'YARN CODES'!$A$2:$E1000,4,0),"")</f>
        <v/>
      </c>
    </row>
    <row r="469" ht="16.2" customHeight="1" s="87">
      <c r="C469" s="59">
        <f>IF(J469&lt;&gt;"","CWA","")</f>
        <v/>
      </c>
      <c r="K469" s="4">
        <f>IF(J469&lt;&gt;"",VLOOKUP($J469,'YARN CODES'!$A$2:$E1000,2,0),"")</f>
        <v/>
      </c>
      <c r="L469" s="4">
        <f>IF(K469&lt;&gt;"",VLOOKUP($J469,'YARN CODES'!$A$2:$E1000,3,0),"")</f>
        <v/>
      </c>
      <c r="M469" s="4">
        <f>IF(L469&lt;&gt;"",VLOOKUP($J469,'YARN CODES'!$A$2:$E1000,4,0),"")</f>
        <v/>
      </c>
      <c r="N469" s="4">
        <f>IF(M469&lt;&gt;"",VLOOKUP($J469,'YARN CODES'!$A$2:$E1000,4,0),"")</f>
        <v/>
      </c>
    </row>
    <row r="470" ht="16.2" customHeight="1" s="87">
      <c r="C470" s="59">
        <f>IF(J470&lt;&gt;"","CWA","")</f>
        <v/>
      </c>
      <c r="K470" s="4">
        <f>IF(J470&lt;&gt;"",VLOOKUP($J470,'YARN CODES'!$A$2:$E1000,2,0),"")</f>
        <v/>
      </c>
      <c r="L470" s="4">
        <f>IF(K470&lt;&gt;"",VLOOKUP($J470,'YARN CODES'!$A$2:$E1000,3,0),"")</f>
        <v/>
      </c>
      <c r="M470" s="4">
        <f>IF(L470&lt;&gt;"",VLOOKUP($J470,'YARN CODES'!$A$2:$E1000,4,0),"")</f>
        <v/>
      </c>
      <c r="N470" s="4">
        <f>IF(M470&lt;&gt;"",VLOOKUP($J470,'YARN CODES'!$A$2:$E1000,4,0),"")</f>
        <v/>
      </c>
    </row>
    <row r="471" ht="16.2" customHeight="1" s="87">
      <c r="C471" s="59">
        <f>IF(J471&lt;&gt;"","CWA","")</f>
        <v/>
      </c>
      <c r="K471" s="4">
        <f>IF(J471&lt;&gt;"",VLOOKUP($J471,'YARN CODES'!$A$2:$E1000,2,0),"")</f>
        <v/>
      </c>
      <c r="L471" s="4">
        <f>IF(K471&lt;&gt;"",VLOOKUP($J471,'YARN CODES'!$A$2:$E1000,3,0),"")</f>
        <v/>
      </c>
      <c r="M471" s="4">
        <f>IF(L471&lt;&gt;"",VLOOKUP($J471,'YARN CODES'!$A$2:$E1000,4,0),"")</f>
        <v/>
      </c>
      <c r="N471" s="4">
        <f>IF(M471&lt;&gt;"",VLOOKUP($J471,'YARN CODES'!$A$2:$E1000,4,0),"")</f>
        <v/>
      </c>
    </row>
    <row r="472" ht="16.2" customHeight="1" s="87">
      <c r="C472" s="59">
        <f>IF(J472&lt;&gt;"","CWA","")</f>
        <v/>
      </c>
      <c r="K472" s="4">
        <f>IF(J472&lt;&gt;"",VLOOKUP($J472,'YARN CODES'!$A$2:$E1000,2,0),"")</f>
        <v/>
      </c>
      <c r="L472" s="4">
        <f>IF(K472&lt;&gt;"",VLOOKUP($J472,'YARN CODES'!$A$2:$E1000,3,0),"")</f>
        <v/>
      </c>
      <c r="M472" s="4">
        <f>IF(L472&lt;&gt;"",VLOOKUP($J472,'YARN CODES'!$A$2:$E1000,4,0),"")</f>
        <v/>
      </c>
      <c r="N472" s="4">
        <f>IF(M472&lt;&gt;"",VLOOKUP($J472,'YARN CODES'!$A$2:$E1000,4,0),"")</f>
        <v/>
      </c>
    </row>
    <row r="473" ht="16.2" customHeight="1" s="87">
      <c r="C473" s="59">
        <f>IF(J473&lt;&gt;"","CWA","")</f>
        <v/>
      </c>
      <c r="K473" s="4">
        <f>IF(J473&lt;&gt;"",VLOOKUP($J473,'YARN CODES'!$A$2:$E1000,2,0),"")</f>
        <v/>
      </c>
      <c r="L473" s="4">
        <f>IF(K473&lt;&gt;"",VLOOKUP($J473,'YARN CODES'!$A$2:$E1000,3,0),"")</f>
        <v/>
      </c>
      <c r="M473" s="4">
        <f>IF(L473&lt;&gt;"",VLOOKUP($J473,'YARN CODES'!$A$2:$E1000,4,0),"")</f>
        <v/>
      </c>
      <c r="N473" s="4">
        <f>IF(M473&lt;&gt;"",VLOOKUP($J473,'YARN CODES'!$A$2:$E1000,4,0),"")</f>
        <v/>
      </c>
    </row>
    <row r="474" ht="16.2" customHeight="1" s="87">
      <c r="C474" s="59">
        <f>IF(J474&lt;&gt;"","CWA","")</f>
        <v/>
      </c>
      <c r="K474" s="4">
        <f>IF(J474&lt;&gt;"",VLOOKUP($J474,'YARN CODES'!$A$2:$E1000,2,0),"")</f>
        <v/>
      </c>
      <c r="L474" s="4">
        <f>IF(K474&lt;&gt;"",VLOOKUP($J474,'YARN CODES'!$A$2:$E1000,3,0),"")</f>
        <v/>
      </c>
      <c r="M474" s="4">
        <f>IF(L474&lt;&gt;"",VLOOKUP($J474,'YARN CODES'!$A$2:$E1000,4,0),"")</f>
        <v/>
      </c>
      <c r="N474" s="4">
        <f>IF(M474&lt;&gt;"",VLOOKUP($J474,'YARN CODES'!$A$2:$E1000,4,0),"")</f>
        <v/>
      </c>
    </row>
    <row r="475" ht="16.2" customHeight="1" s="87">
      <c r="C475" s="59">
        <f>IF(J475&lt;&gt;"","CWA","")</f>
        <v/>
      </c>
      <c r="K475" s="4">
        <f>IF(J475&lt;&gt;"",VLOOKUP($J475,'YARN CODES'!$A$2:$E1000,2,0),"")</f>
        <v/>
      </c>
      <c r="L475" s="4">
        <f>IF(K475&lt;&gt;"",VLOOKUP($J475,'YARN CODES'!$A$2:$E1000,3,0),"")</f>
        <v/>
      </c>
      <c r="M475" s="4">
        <f>IF(L475&lt;&gt;"",VLOOKUP($J475,'YARN CODES'!$A$2:$E1000,4,0),"")</f>
        <v/>
      </c>
      <c r="N475" s="4">
        <f>IF(M475&lt;&gt;"",VLOOKUP($J475,'YARN CODES'!$A$2:$E1000,4,0),"")</f>
        <v/>
      </c>
    </row>
    <row r="476" ht="16.2" customHeight="1" s="87">
      <c r="C476" s="59">
        <f>IF(J476&lt;&gt;"","CWA","")</f>
        <v/>
      </c>
      <c r="K476" s="4">
        <f>IF(J476&lt;&gt;"",VLOOKUP($J476,'YARN CODES'!$A$2:$E1000,2,0),"")</f>
        <v/>
      </c>
      <c r="L476" s="4">
        <f>IF(K476&lt;&gt;"",VLOOKUP($J476,'YARN CODES'!$A$2:$E1000,3,0),"")</f>
        <v/>
      </c>
      <c r="M476" s="4">
        <f>IF(L476&lt;&gt;"",VLOOKUP($J476,'YARN CODES'!$A$2:$E1000,4,0),"")</f>
        <v/>
      </c>
      <c r="N476" s="4">
        <f>IF(M476&lt;&gt;"",VLOOKUP($J476,'YARN CODES'!$A$2:$E1000,4,0),"")</f>
        <v/>
      </c>
    </row>
    <row r="477" ht="16.2" customHeight="1" s="87">
      <c r="C477" s="59">
        <f>IF(J477&lt;&gt;"","CWA","")</f>
        <v/>
      </c>
      <c r="K477" s="4">
        <f>IF(J477&lt;&gt;"",VLOOKUP($J477,'YARN CODES'!$A$2:$E1000,2,0),"")</f>
        <v/>
      </c>
      <c r="L477" s="4">
        <f>IF(K477&lt;&gt;"",VLOOKUP($J477,'YARN CODES'!$A$2:$E1000,3,0),"")</f>
        <v/>
      </c>
      <c r="M477" s="4">
        <f>IF(L477&lt;&gt;"",VLOOKUP($J477,'YARN CODES'!$A$2:$E1000,4,0),"")</f>
        <v/>
      </c>
      <c r="N477" s="4">
        <f>IF(M477&lt;&gt;"",VLOOKUP($J477,'YARN CODES'!$A$2:$E1000,4,0),"")</f>
        <v/>
      </c>
    </row>
    <row r="478" ht="16.2" customHeight="1" s="87">
      <c r="C478" s="59">
        <f>IF(J478&lt;&gt;"","CWA","")</f>
        <v/>
      </c>
      <c r="K478" s="4">
        <f>IF(J478&lt;&gt;"",VLOOKUP($J478,'YARN CODES'!$A$2:$E1000,2,0),"")</f>
        <v/>
      </c>
      <c r="L478" s="4">
        <f>IF(K478&lt;&gt;"",VLOOKUP($J478,'YARN CODES'!$A$2:$E1000,3,0),"")</f>
        <v/>
      </c>
      <c r="M478" s="4">
        <f>IF(L478&lt;&gt;"",VLOOKUP($J478,'YARN CODES'!$A$2:$E1000,4,0),"")</f>
        <v/>
      </c>
      <c r="N478" s="4">
        <f>IF(M478&lt;&gt;"",VLOOKUP($J478,'YARN CODES'!$A$2:$E1000,4,0),"")</f>
        <v/>
      </c>
    </row>
    <row r="479" ht="16.2" customHeight="1" s="87">
      <c r="C479" s="59">
        <f>IF(J479&lt;&gt;"","CWA","")</f>
        <v/>
      </c>
      <c r="K479" s="4">
        <f>IF(J479&lt;&gt;"",VLOOKUP($J479,'YARN CODES'!$A$2:$E1000,2,0),"")</f>
        <v/>
      </c>
      <c r="L479" s="4">
        <f>IF(K479&lt;&gt;"",VLOOKUP($J479,'YARN CODES'!$A$2:$E1000,3,0),"")</f>
        <v/>
      </c>
      <c r="M479" s="4">
        <f>IF(L479&lt;&gt;"",VLOOKUP($J479,'YARN CODES'!$A$2:$E1000,4,0),"")</f>
        <v/>
      </c>
      <c r="N479" s="4">
        <f>IF(M479&lt;&gt;"",VLOOKUP($J479,'YARN CODES'!$A$2:$E1000,4,0),"")</f>
        <v/>
      </c>
    </row>
    <row r="480" ht="16.2" customHeight="1" s="87">
      <c r="C480" s="59">
        <f>IF(J480&lt;&gt;"","CWA","")</f>
        <v/>
      </c>
      <c r="K480" s="4">
        <f>IF(J480&lt;&gt;"",VLOOKUP($J480,'YARN CODES'!$A$2:$E1000,2,0),"")</f>
        <v/>
      </c>
      <c r="L480" s="4">
        <f>IF(K480&lt;&gt;"",VLOOKUP($J480,'YARN CODES'!$A$2:$E1000,3,0),"")</f>
        <v/>
      </c>
      <c r="M480" s="4">
        <f>IF(L480&lt;&gt;"",VLOOKUP($J480,'YARN CODES'!$A$2:$E1000,4,0),"")</f>
        <v/>
      </c>
      <c r="N480" s="4">
        <f>IF(M480&lt;&gt;"",VLOOKUP($J480,'YARN CODES'!$A$2:$E1000,4,0),"")</f>
        <v/>
      </c>
    </row>
    <row r="481" ht="16.2" customHeight="1" s="87">
      <c r="C481" s="59">
        <f>IF(J481&lt;&gt;"","CWA","")</f>
        <v/>
      </c>
      <c r="K481" s="4">
        <f>IF(J481&lt;&gt;"",VLOOKUP($J481,'YARN CODES'!$A$2:$E1000,2,0),"")</f>
        <v/>
      </c>
      <c r="L481" s="4">
        <f>IF(K481&lt;&gt;"",VLOOKUP($J481,'YARN CODES'!$A$2:$E1000,3,0),"")</f>
        <v/>
      </c>
      <c r="M481" s="4">
        <f>IF(L481&lt;&gt;"",VLOOKUP($J481,'YARN CODES'!$A$2:$E1000,4,0),"")</f>
        <v/>
      </c>
      <c r="N481" s="4">
        <f>IF(M481&lt;&gt;"",VLOOKUP($J481,'YARN CODES'!$A$2:$E1000,4,0),"")</f>
        <v/>
      </c>
    </row>
    <row r="482" ht="16.2" customHeight="1" s="87">
      <c r="C482" s="59">
        <f>IF(J482&lt;&gt;"","CWA","")</f>
        <v/>
      </c>
      <c r="K482" s="4">
        <f>IF(J482&lt;&gt;"",VLOOKUP($J482,'YARN CODES'!$A$2:$E1000,2,0),"")</f>
        <v/>
      </c>
      <c r="L482" s="4">
        <f>IF(K482&lt;&gt;"",VLOOKUP($J482,'YARN CODES'!$A$2:$E1000,3,0),"")</f>
        <v/>
      </c>
      <c r="M482" s="4">
        <f>IF(L482&lt;&gt;"",VLOOKUP($J482,'YARN CODES'!$A$2:$E1000,4,0),"")</f>
        <v/>
      </c>
      <c r="N482" s="4">
        <f>IF(M482&lt;&gt;"",VLOOKUP($J482,'YARN CODES'!$A$2:$E1000,4,0),"")</f>
        <v/>
      </c>
    </row>
    <row r="483" ht="16.2" customHeight="1" s="87">
      <c r="C483" s="59">
        <f>IF(J483&lt;&gt;"","CWA","")</f>
        <v/>
      </c>
      <c r="K483" s="4">
        <f>IF(J483&lt;&gt;"",VLOOKUP($J483,'YARN CODES'!$A$2:$E1000,2,0),"")</f>
        <v/>
      </c>
      <c r="L483" s="4">
        <f>IF(K483&lt;&gt;"",VLOOKUP($J483,'YARN CODES'!$A$2:$E1000,3,0),"")</f>
        <v/>
      </c>
      <c r="M483" s="4">
        <f>IF(L483&lt;&gt;"",VLOOKUP($J483,'YARN CODES'!$A$2:$E1000,4,0),"")</f>
        <v/>
      </c>
      <c r="N483" s="4">
        <f>IF(M483&lt;&gt;"",VLOOKUP($J483,'YARN CODES'!$A$2:$E1000,4,0),"")</f>
        <v/>
      </c>
    </row>
    <row r="484" ht="16.2" customHeight="1" s="87">
      <c r="C484" s="59">
        <f>IF(J484&lt;&gt;"","CWA","")</f>
        <v/>
      </c>
      <c r="K484" s="4">
        <f>IF(J484&lt;&gt;"",VLOOKUP($J484,'YARN CODES'!$A$2:$E1000,2,0),"")</f>
        <v/>
      </c>
      <c r="L484" s="4">
        <f>IF(K484&lt;&gt;"",VLOOKUP($J484,'YARN CODES'!$A$2:$E1000,3,0),"")</f>
        <v/>
      </c>
      <c r="M484" s="4">
        <f>IF(L484&lt;&gt;"",VLOOKUP($J484,'YARN CODES'!$A$2:$E1000,4,0),"")</f>
        <v/>
      </c>
      <c r="N484" s="4">
        <f>IF(M484&lt;&gt;"",VLOOKUP($J484,'YARN CODES'!$A$2:$E1000,4,0),"")</f>
        <v/>
      </c>
    </row>
    <row r="485" ht="16.2" customHeight="1" s="87">
      <c r="C485" s="59">
        <f>IF(J485&lt;&gt;"","CWA","")</f>
        <v/>
      </c>
      <c r="K485" s="4">
        <f>IF(J485&lt;&gt;"",VLOOKUP($J485,'YARN CODES'!$A$2:$E1000,2,0),"")</f>
        <v/>
      </c>
      <c r="L485" s="4">
        <f>IF(K485&lt;&gt;"",VLOOKUP($J485,'YARN CODES'!$A$2:$E1000,3,0),"")</f>
        <v/>
      </c>
      <c r="M485" s="4">
        <f>IF(L485&lt;&gt;"",VLOOKUP($J485,'YARN CODES'!$A$2:$E1000,4,0),"")</f>
        <v/>
      </c>
      <c r="N485" s="4">
        <f>IF(M485&lt;&gt;"",VLOOKUP($J485,'YARN CODES'!$A$2:$E1000,4,0),"")</f>
        <v/>
      </c>
    </row>
    <row r="486" ht="16.2" customHeight="1" s="87">
      <c r="C486" s="59">
        <f>IF(J486&lt;&gt;"","CWA","")</f>
        <v/>
      </c>
      <c r="K486" s="4">
        <f>IF(J486&lt;&gt;"",VLOOKUP($J486,'YARN CODES'!$A$2:$E1000,2,0),"")</f>
        <v/>
      </c>
      <c r="L486" s="4">
        <f>IF(K486&lt;&gt;"",VLOOKUP($J486,'YARN CODES'!$A$2:$E1000,3,0),"")</f>
        <v/>
      </c>
      <c r="M486" s="4">
        <f>IF(L486&lt;&gt;"",VLOOKUP($J486,'YARN CODES'!$A$2:$E1000,4,0),"")</f>
        <v/>
      </c>
      <c r="N486" s="4">
        <f>IF(M486&lt;&gt;"",VLOOKUP($J486,'YARN CODES'!$A$2:$E1000,4,0),"")</f>
        <v/>
      </c>
    </row>
    <row r="487" ht="16.2" customHeight="1" s="87">
      <c r="C487" s="59">
        <f>IF(J487&lt;&gt;"","CWA","")</f>
        <v/>
      </c>
      <c r="K487" s="4">
        <f>IF(J487&lt;&gt;"",VLOOKUP($J487,'YARN CODES'!$A$2:$E1000,2,0),"")</f>
        <v/>
      </c>
      <c r="L487" s="4">
        <f>IF(K487&lt;&gt;"",VLOOKUP($J487,'YARN CODES'!$A$2:$E1000,3,0),"")</f>
        <v/>
      </c>
      <c r="M487" s="4">
        <f>IF(L487&lt;&gt;"",VLOOKUP($J487,'YARN CODES'!$A$2:$E1000,4,0),"")</f>
        <v/>
      </c>
      <c r="N487" s="4">
        <f>IF(M487&lt;&gt;"",VLOOKUP($J487,'YARN CODES'!$A$2:$E1000,4,0),"")</f>
        <v/>
      </c>
    </row>
    <row r="488" ht="16.2" customHeight="1" s="87">
      <c r="C488" s="59">
        <f>IF(J488&lt;&gt;"","CWA","")</f>
        <v/>
      </c>
      <c r="K488" s="4">
        <f>IF(J488&lt;&gt;"",VLOOKUP($J488,'YARN CODES'!$A$2:$E1000,2,0),"")</f>
        <v/>
      </c>
      <c r="L488" s="4">
        <f>IF(K488&lt;&gt;"",VLOOKUP($J488,'YARN CODES'!$A$2:$E1000,3,0),"")</f>
        <v/>
      </c>
      <c r="M488" s="4">
        <f>IF(L488&lt;&gt;"",VLOOKUP($J488,'YARN CODES'!$A$2:$E1000,4,0),"")</f>
        <v/>
      </c>
      <c r="N488" s="4">
        <f>IF(M488&lt;&gt;"",VLOOKUP($J488,'YARN CODES'!$A$2:$E1000,4,0),"")</f>
        <v/>
      </c>
    </row>
    <row r="489" ht="16.2" customHeight="1" s="87">
      <c r="C489" s="59">
        <f>IF(J489&lt;&gt;"","CWA","")</f>
        <v/>
      </c>
      <c r="K489" s="4">
        <f>IF(J489&lt;&gt;"",VLOOKUP($J489,'YARN CODES'!$A$2:$E1000,2,0),"")</f>
        <v/>
      </c>
      <c r="L489" s="4">
        <f>IF(K489&lt;&gt;"",VLOOKUP($J489,'YARN CODES'!$A$2:$E1000,3,0),"")</f>
        <v/>
      </c>
      <c r="M489" s="4">
        <f>IF(L489&lt;&gt;"",VLOOKUP($J489,'YARN CODES'!$A$2:$E1000,4,0),"")</f>
        <v/>
      </c>
      <c r="N489" s="4">
        <f>IF(M489&lt;&gt;"",VLOOKUP($J489,'YARN CODES'!$A$2:$E1000,4,0),"")</f>
        <v/>
      </c>
    </row>
    <row r="490" ht="16.2" customHeight="1" s="87">
      <c r="C490" s="59">
        <f>IF(J490&lt;&gt;"","CWA","")</f>
        <v/>
      </c>
      <c r="K490" s="4">
        <f>IF(J490&lt;&gt;"",VLOOKUP($J490,'YARN CODES'!$A$2:$E1000,2,0),"")</f>
        <v/>
      </c>
      <c r="L490" s="4">
        <f>IF(K490&lt;&gt;"",VLOOKUP($J490,'YARN CODES'!$A$2:$E1000,3,0),"")</f>
        <v/>
      </c>
      <c r="M490" s="4">
        <f>IF(L490&lt;&gt;"",VLOOKUP($J490,'YARN CODES'!$A$2:$E1000,4,0),"")</f>
        <v/>
      </c>
      <c r="N490" s="4">
        <f>IF(M490&lt;&gt;"",VLOOKUP($J490,'YARN CODES'!$A$2:$E1000,4,0),"")</f>
        <v/>
      </c>
    </row>
    <row r="491" ht="16.2" customHeight="1" s="87">
      <c r="C491" s="59">
        <f>IF(J491&lt;&gt;"","CWA","")</f>
        <v/>
      </c>
      <c r="K491" s="4">
        <f>IF(J491&lt;&gt;"",VLOOKUP($J491,'YARN CODES'!$A$2:$E1000,2,0),"")</f>
        <v/>
      </c>
      <c r="L491" s="4">
        <f>IF(K491&lt;&gt;"",VLOOKUP($J491,'YARN CODES'!$A$2:$E1000,3,0),"")</f>
        <v/>
      </c>
      <c r="M491" s="4">
        <f>IF(L491&lt;&gt;"",VLOOKUP($J491,'YARN CODES'!$A$2:$E1000,4,0),"")</f>
        <v/>
      </c>
      <c r="N491" s="4">
        <f>IF(M491&lt;&gt;"",VLOOKUP($J491,'YARN CODES'!$A$2:$E1000,4,0),"")</f>
        <v/>
      </c>
    </row>
    <row r="492" ht="16.2" customHeight="1" s="87">
      <c r="C492" s="59">
        <f>IF(J492&lt;&gt;"","CWA","")</f>
        <v/>
      </c>
      <c r="K492" s="4">
        <f>IF(J492&lt;&gt;"",VLOOKUP($J492,'YARN CODES'!$A$2:$E1000,2,0),"")</f>
        <v/>
      </c>
      <c r="L492" s="4">
        <f>IF(K492&lt;&gt;"",VLOOKUP($J492,'YARN CODES'!$A$2:$E1000,3,0),"")</f>
        <v/>
      </c>
      <c r="M492" s="4">
        <f>IF(L492&lt;&gt;"",VLOOKUP($J492,'YARN CODES'!$A$2:$E1000,4,0),"")</f>
        <v/>
      </c>
      <c r="N492" s="4">
        <f>IF(M492&lt;&gt;"",VLOOKUP($J492,'YARN CODES'!$A$2:$E1000,4,0),"")</f>
        <v/>
      </c>
    </row>
    <row r="493" ht="16.2" customHeight="1" s="87">
      <c r="C493" s="59">
        <f>IF(J493&lt;&gt;"","CWA","")</f>
        <v/>
      </c>
      <c r="K493" s="4">
        <f>IF(J493&lt;&gt;"",VLOOKUP($J493,'YARN CODES'!$A$2:$E1000,2,0),"")</f>
        <v/>
      </c>
      <c r="L493" s="4">
        <f>IF(K493&lt;&gt;"",VLOOKUP($J493,'YARN CODES'!$A$2:$E1000,3,0),"")</f>
        <v/>
      </c>
      <c r="M493" s="4">
        <f>IF(L493&lt;&gt;"",VLOOKUP($J493,'YARN CODES'!$A$2:$E1000,4,0),"")</f>
        <v/>
      </c>
      <c r="N493" s="4">
        <f>IF(M493&lt;&gt;"",VLOOKUP($J493,'YARN CODES'!$A$2:$E1000,4,0),"")</f>
        <v/>
      </c>
    </row>
    <row r="494" ht="16.2" customHeight="1" s="87">
      <c r="C494" s="59">
        <f>IF(J494&lt;&gt;"","CWA","")</f>
        <v/>
      </c>
      <c r="K494" s="4">
        <f>IF(J494&lt;&gt;"",VLOOKUP($J494,'YARN CODES'!$A$2:$E1000,2,0),"")</f>
        <v/>
      </c>
      <c r="L494" s="4">
        <f>IF(K494&lt;&gt;"",VLOOKUP($J494,'YARN CODES'!$A$2:$E1000,3,0),"")</f>
        <v/>
      </c>
      <c r="M494" s="4">
        <f>IF(L494&lt;&gt;"",VLOOKUP($J494,'YARN CODES'!$A$2:$E1000,4,0),"")</f>
        <v/>
      </c>
      <c r="N494" s="4">
        <f>IF(M494&lt;&gt;"",VLOOKUP($J494,'YARN CODES'!$A$2:$E1000,4,0),"")</f>
        <v/>
      </c>
    </row>
    <row r="495" ht="16.2" customHeight="1" s="87">
      <c r="C495" s="59">
        <f>IF(J495&lt;&gt;"","CWA","")</f>
        <v/>
      </c>
      <c r="K495" s="4">
        <f>IF(J495&lt;&gt;"",VLOOKUP($J495,'YARN CODES'!$A$2:$E1000,2,0),"")</f>
        <v/>
      </c>
      <c r="L495" s="4">
        <f>IF(K495&lt;&gt;"",VLOOKUP($J495,'YARN CODES'!$A$2:$E1000,3,0),"")</f>
        <v/>
      </c>
      <c r="M495" s="4">
        <f>IF(L495&lt;&gt;"",VLOOKUP($J495,'YARN CODES'!$A$2:$E1000,4,0),"")</f>
        <v/>
      </c>
      <c r="N495" s="4">
        <f>IF(M495&lt;&gt;"",VLOOKUP($J495,'YARN CODES'!$A$2:$E1000,4,0),"")</f>
        <v/>
      </c>
    </row>
    <row r="496" ht="16.2" customHeight="1" s="87">
      <c r="C496" s="59">
        <f>IF(J496&lt;&gt;"","CWA","")</f>
        <v/>
      </c>
      <c r="K496" s="4">
        <f>IF(J496&lt;&gt;"",VLOOKUP($J496,'YARN CODES'!$A$2:$E1000,2,0),"")</f>
        <v/>
      </c>
      <c r="L496" s="4">
        <f>IF(K496&lt;&gt;"",VLOOKUP($J496,'YARN CODES'!$A$2:$E1000,3,0),"")</f>
        <v/>
      </c>
      <c r="M496" s="4">
        <f>IF(L496&lt;&gt;"",VLOOKUP($J496,'YARN CODES'!$A$2:$E1000,4,0),"")</f>
        <v/>
      </c>
      <c r="N496" s="4">
        <f>IF(M496&lt;&gt;"",VLOOKUP($J496,'YARN CODES'!$A$2:$E1000,4,0),"")</f>
        <v/>
      </c>
    </row>
    <row r="497" ht="16.2" customHeight="1" s="87">
      <c r="C497" s="59">
        <f>IF(J497&lt;&gt;"","CWA","")</f>
        <v/>
      </c>
      <c r="K497" s="4">
        <f>IF(J497&lt;&gt;"",VLOOKUP($J497,'YARN CODES'!$A$2:$E1000,2,0),"")</f>
        <v/>
      </c>
      <c r="L497" s="4">
        <f>IF(K497&lt;&gt;"",VLOOKUP($J497,'YARN CODES'!$A$2:$E1000,3,0),"")</f>
        <v/>
      </c>
      <c r="M497" s="4">
        <f>IF(L497&lt;&gt;"",VLOOKUP($J497,'YARN CODES'!$A$2:$E1000,4,0),"")</f>
        <v/>
      </c>
      <c r="N497" s="4">
        <f>IF(M497&lt;&gt;"",VLOOKUP($J497,'YARN CODES'!$A$2:$E1000,4,0),"")</f>
        <v/>
      </c>
    </row>
    <row r="498" ht="16.2" customHeight="1" s="87">
      <c r="C498" s="59">
        <f>IF(J498&lt;&gt;"","CWA","")</f>
        <v/>
      </c>
      <c r="K498" s="4">
        <f>IF(J498&lt;&gt;"",VLOOKUP($J498,'YARN CODES'!$A$2:$E1000,2,0),"")</f>
        <v/>
      </c>
      <c r="L498" s="4">
        <f>IF(K498&lt;&gt;"",VLOOKUP($J498,'YARN CODES'!$A$2:$E1000,3,0),"")</f>
        <v/>
      </c>
      <c r="M498" s="4">
        <f>IF(L498&lt;&gt;"",VLOOKUP($J498,'YARN CODES'!$A$2:$E1000,4,0),"")</f>
        <v/>
      </c>
      <c r="N498" s="4">
        <f>IF(M498&lt;&gt;"",VLOOKUP($J498,'YARN CODES'!$A$2:$E1000,4,0),"")</f>
        <v/>
      </c>
    </row>
    <row r="499" ht="16.2" customHeight="1" s="87">
      <c r="C499" s="59">
        <f>IF(J499&lt;&gt;"","CWA","")</f>
        <v/>
      </c>
      <c r="K499" s="4">
        <f>IF(J499&lt;&gt;"",VLOOKUP($J499,'YARN CODES'!$A$2:$E1000,2,0),"")</f>
        <v/>
      </c>
      <c r="L499" s="4">
        <f>IF(K499&lt;&gt;"",VLOOKUP($J499,'YARN CODES'!$A$2:$E1000,3,0),"")</f>
        <v/>
      </c>
      <c r="M499" s="4">
        <f>IF(L499&lt;&gt;"",VLOOKUP($J499,'YARN CODES'!$A$2:$E1000,4,0),"")</f>
        <v/>
      </c>
      <c r="N499" s="4">
        <f>IF(M499&lt;&gt;"",VLOOKUP($J499,'YARN CODES'!$A$2:$E1000,4,0),"")</f>
        <v/>
      </c>
    </row>
    <row r="500" ht="16.2" customHeight="1" s="87">
      <c r="C500" s="59">
        <f>IF(J500&lt;&gt;"","CWA","")</f>
        <v/>
      </c>
      <c r="K500" s="4">
        <f>IF(J500&lt;&gt;"",VLOOKUP($J500,'YARN CODES'!$A$2:$E1000,2,0),"")</f>
        <v/>
      </c>
      <c r="L500" s="4">
        <f>IF(K500&lt;&gt;"",VLOOKUP($J500,'YARN CODES'!$A$2:$E1000,3,0),"")</f>
        <v/>
      </c>
      <c r="M500" s="4">
        <f>IF(L500&lt;&gt;"",VLOOKUP($J500,'YARN CODES'!$A$2:$E1000,4,0),"")</f>
        <v/>
      </c>
      <c r="N500" s="4">
        <f>IF(M500&lt;&gt;"",VLOOKUP($J500,'YARN CODES'!$A$2:$E1000,4,0),"")</f>
        <v/>
      </c>
    </row>
    <row r="501" ht="16.2" customHeight="1" s="87">
      <c r="C501" s="59">
        <f>IF(J501&lt;&gt;"","CWA","")</f>
        <v/>
      </c>
      <c r="K501" s="4">
        <f>IF(J501&lt;&gt;"",VLOOKUP($J501,'YARN CODES'!$A$2:$E1000,2,0),"")</f>
        <v/>
      </c>
      <c r="L501" s="4">
        <f>IF(K501&lt;&gt;"",VLOOKUP($J501,'YARN CODES'!$A$2:$E1000,3,0),"")</f>
        <v/>
      </c>
      <c r="M501" s="4">
        <f>IF(L501&lt;&gt;"",VLOOKUP($J501,'YARN CODES'!$A$2:$E1000,4,0),"")</f>
        <v/>
      </c>
      <c r="N501" s="4">
        <f>IF(M501&lt;&gt;"",VLOOKUP($J501,'YARN CODES'!$A$2:$E1000,4,0),"")</f>
        <v/>
      </c>
    </row>
    <row r="502" ht="16.2" customHeight="1" s="87">
      <c r="C502" s="59">
        <f>IF(J502&lt;&gt;"","CWA","")</f>
        <v/>
      </c>
      <c r="K502" s="4">
        <f>IF(J502&lt;&gt;"",VLOOKUP($J502,'YARN CODES'!$A$2:$E1000,2,0),"")</f>
        <v/>
      </c>
      <c r="L502" s="4">
        <f>IF(K502&lt;&gt;"",VLOOKUP($J502,'YARN CODES'!$A$2:$E1000,3,0),"")</f>
        <v/>
      </c>
      <c r="M502" s="4">
        <f>IF(L502&lt;&gt;"",VLOOKUP($J502,'YARN CODES'!$A$2:$E1000,4,0),"")</f>
        <v/>
      </c>
      <c r="N502" s="4">
        <f>IF(M502&lt;&gt;"",VLOOKUP($J502,'YARN CODES'!$A$2:$E1000,4,0),"")</f>
        <v/>
      </c>
    </row>
    <row r="503" ht="16.2" customHeight="1" s="87">
      <c r="C503" s="59">
        <f>IF(J503&lt;&gt;"","CWA","")</f>
        <v/>
      </c>
      <c r="K503" s="4">
        <f>IF(J503&lt;&gt;"",VLOOKUP($J503,'YARN CODES'!$A$2:$E1000,2,0),"")</f>
        <v/>
      </c>
      <c r="L503" s="4">
        <f>IF(K503&lt;&gt;"",VLOOKUP($J503,'YARN CODES'!$A$2:$E1000,3,0),"")</f>
        <v/>
      </c>
      <c r="M503" s="4">
        <f>IF(L503&lt;&gt;"",VLOOKUP($J503,'YARN CODES'!$A$2:$E1000,4,0),"")</f>
        <v/>
      </c>
      <c r="N503" s="4">
        <f>IF(M503&lt;&gt;"",VLOOKUP($J503,'YARN CODES'!$A$2:$E1000,4,0),"")</f>
        <v/>
      </c>
    </row>
    <row r="504" ht="16.2" customHeight="1" s="87">
      <c r="C504" s="59">
        <f>IF(J504&lt;&gt;"","CWA","")</f>
        <v/>
      </c>
      <c r="K504" s="4">
        <f>IF(J504&lt;&gt;"",VLOOKUP($J504,'YARN CODES'!$A$2:$E1000,2,0),"")</f>
        <v/>
      </c>
      <c r="L504" s="4">
        <f>IF(K504&lt;&gt;"",VLOOKUP($J504,'YARN CODES'!$A$2:$E1000,3,0),"")</f>
        <v/>
      </c>
      <c r="M504" s="4">
        <f>IF(L504&lt;&gt;"",VLOOKUP($J504,'YARN CODES'!$A$2:$E1000,4,0),"")</f>
        <v/>
      </c>
      <c r="N504" s="4">
        <f>IF(M504&lt;&gt;"",VLOOKUP($J504,'YARN CODES'!$A$2:$E1000,4,0),"")</f>
        <v/>
      </c>
    </row>
    <row r="505" ht="16.2" customHeight="1" s="87">
      <c r="C505" s="59">
        <f>IF(J505&lt;&gt;"","CWA","")</f>
        <v/>
      </c>
      <c r="K505" s="4">
        <f>IF(J505&lt;&gt;"",VLOOKUP($J505,'YARN CODES'!$A$2:$E1000,2,0),"")</f>
        <v/>
      </c>
      <c r="L505" s="4">
        <f>IF(K505&lt;&gt;"",VLOOKUP($J505,'YARN CODES'!$A$2:$E1000,3,0),"")</f>
        <v/>
      </c>
      <c r="M505" s="4">
        <f>IF(L505&lt;&gt;"",VLOOKUP($J505,'YARN CODES'!$A$2:$E1000,4,0),"")</f>
        <v/>
      </c>
      <c r="N505" s="4">
        <f>IF(M505&lt;&gt;"",VLOOKUP($J505,'YARN CODES'!$A$2:$E1000,4,0),"")</f>
        <v/>
      </c>
    </row>
    <row r="506" ht="16.2" customHeight="1" s="87">
      <c r="C506" s="59">
        <f>IF(J506&lt;&gt;"","CWA","")</f>
        <v/>
      </c>
      <c r="K506" s="4">
        <f>IF(J506&lt;&gt;"",VLOOKUP($J506,'YARN CODES'!$A$2:$E1000,2,0),"")</f>
        <v/>
      </c>
      <c r="L506" s="4">
        <f>IF(K506&lt;&gt;"",VLOOKUP($J506,'YARN CODES'!$A$2:$E1000,3,0),"")</f>
        <v/>
      </c>
      <c r="M506" s="4">
        <f>IF(L506&lt;&gt;"",VLOOKUP($J506,'YARN CODES'!$A$2:$E1000,4,0),"")</f>
        <v/>
      </c>
      <c r="N506" s="4">
        <f>IF(M506&lt;&gt;"",VLOOKUP($J506,'YARN CODES'!$A$2:$E1000,4,0),"")</f>
        <v/>
      </c>
    </row>
    <row r="507" ht="16.2" customHeight="1" s="87">
      <c r="C507" s="59">
        <f>IF(J507&lt;&gt;"","CWA","")</f>
        <v/>
      </c>
      <c r="K507" s="4">
        <f>IF(J507&lt;&gt;"",VLOOKUP($J507,'YARN CODES'!$A$2:$E1000,2,0),"")</f>
        <v/>
      </c>
      <c r="L507" s="4">
        <f>IF(K507&lt;&gt;"",VLOOKUP($J507,'YARN CODES'!$A$2:$E1000,3,0),"")</f>
        <v/>
      </c>
      <c r="M507" s="4">
        <f>IF(L507&lt;&gt;"",VLOOKUP($J507,'YARN CODES'!$A$2:$E1000,4,0),"")</f>
        <v/>
      </c>
      <c r="N507" s="4">
        <f>IF(M507&lt;&gt;"",VLOOKUP($J507,'YARN CODES'!$A$2:$E1000,4,0),"")</f>
        <v/>
      </c>
    </row>
    <row r="508" ht="16.2" customHeight="1" s="87">
      <c r="C508" s="59">
        <f>IF(J508&lt;&gt;"","CWA","")</f>
        <v/>
      </c>
      <c r="K508" s="4">
        <f>IF(J508&lt;&gt;"",VLOOKUP($J508,'YARN CODES'!$A$2:$E1000,2,0),"")</f>
        <v/>
      </c>
      <c r="L508" s="4">
        <f>IF(K508&lt;&gt;"",VLOOKUP($J508,'YARN CODES'!$A$2:$E1000,3,0),"")</f>
        <v/>
      </c>
      <c r="M508" s="4">
        <f>IF(L508&lt;&gt;"",VLOOKUP($J508,'YARN CODES'!$A$2:$E1000,4,0),"")</f>
        <v/>
      </c>
      <c r="N508" s="4">
        <f>IF(M508&lt;&gt;"",VLOOKUP($J508,'YARN CODES'!$A$2:$E1000,4,0),"")</f>
        <v/>
      </c>
    </row>
    <row r="509" ht="16.2" customHeight="1" s="87">
      <c r="C509" s="59">
        <f>IF(J509&lt;&gt;"","CWA","")</f>
        <v/>
      </c>
      <c r="K509" s="4">
        <f>IF(J509&lt;&gt;"",VLOOKUP($J509,'YARN CODES'!$A$2:$E1000,2,0),"")</f>
        <v/>
      </c>
      <c r="L509" s="4">
        <f>IF(K509&lt;&gt;"",VLOOKUP($J509,'YARN CODES'!$A$2:$E1000,3,0),"")</f>
        <v/>
      </c>
      <c r="M509" s="4">
        <f>IF(L509&lt;&gt;"",VLOOKUP($J509,'YARN CODES'!$A$2:$E1000,4,0),"")</f>
        <v/>
      </c>
      <c r="N509" s="4">
        <f>IF(M509&lt;&gt;"",VLOOKUP($J509,'YARN CODES'!$A$2:$E1000,4,0),"")</f>
        <v/>
      </c>
    </row>
    <row r="510" ht="16.2" customHeight="1" s="87">
      <c r="C510" s="59">
        <f>IF(J510&lt;&gt;"","CWA","")</f>
        <v/>
      </c>
      <c r="K510" s="4">
        <f>IF(J510&lt;&gt;"",VLOOKUP($J510,'YARN CODES'!$A$2:$E1000,2,0),"")</f>
        <v/>
      </c>
      <c r="L510" s="4">
        <f>IF(K510&lt;&gt;"",VLOOKUP($J510,'YARN CODES'!$A$2:$E1000,3,0),"")</f>
        <v/>
      </c>
      <c r="M510" s="4">
        <f>IF(L510&lt;&gt;"",VLOOKUP($J510,'YARN CODES'!$A$2:$E1000,4,0),"")</f>
        <v/>
      </c>
      <c r="N510" s="4">
        <f>IF(M510&lt;&gt;"",VLOOKUP($J510,'YARN CODES'!$A$2:$E1000,4,0),"")</f>
        <v/>
      </c>
    </row>
    <row r="511" ht="16.2" customHeight="1" s="87">
      <c r="C511" s="59">
        <f>IF(J511&lt;&gt;"","CWA","")</f>
        <v/>
      </c>
      <c r="K511" s="4">
        <f>IF(J511&lt;&gt;"",VLOOKUP($J511,'YARN CODES'!$A$2:$E1000,2,0),"")</f>
        <v/>
      </c>
      <c r="L511" s="4">
        <f>IF(K511&lt;&gt;"",VLOOKUP($J511,'YARN CODES'!$A$2:$E1000,3,0),"")</f>
        <v/>
      </c>
      <c r="M511" s="4">
        <f>IF(L511&lt;&gt;"",VLOOKUP($J511,'YARN CODES'!$A$2:$E1000,4,0),"")</f>
        <v/>
      </c>
      <c r="N511" s="4">
        <f>IF(M511&lt;&gt;"",VLOOKUP($J511,'YARN CODES'!$A$2:$E1000,4,0),"")</f>
        <v/>
      </c>
    </row>
    <row r="512" ht="16.2" customHeight="1" s="87">
      <c r="C512" s="59">
        <f>IF(J512&lt;&gt;"","CWA","")</f>
        <v/>
      </c>
      <c r="K512" s="4">
        <f>IF(J512&lt;&gt;"",VLOOKUP($J512,'YARN CODES'!$A$2:$E1000,2,0),"")</f>
        <v/>
      </c>
      <c r="L512" s="4">
        <f>IF(K512&lt;&gt;"",VLOOKUP($J512,'YARN CODES'!$A$2:$E1000,3,0),"")</f>
        <v/>
      </c>
      <c r="M512" s="4">
        <f>IF(L512&lt;&gt;"",VLOOKUP($J512,'YARN CODES'!$A$2:$E1000,4,0),"")</f>
        <v/>
      </c>
      <c r="N512" s="4">
        <f>IF(M512&lt;&gt;"",VLOOKUP($J512,'YARN CODES'!$A$2:$E1000,4,0),"")</f>
        <v/>
      </c>
    </row>
    <row r="513" ht="16.2" customHeight="1" s="87">
      <c r="C513" s="59">
        <f>IF(J513&lt;&gt;"","CWA","")</f>
        <v/>
      </c>
      <c r="K513" s="4">
        <f>IF(J513&lt;&gt;"",VLOOKUP($J513,'YARN CODES'!$A$2:$E1000,2,0),"")</f>
        <v/>
      </c>
      <c r="L513" s="4">
        <f>IF(K513&lt;&gt;"",VLOOKUP($J513,'YARN CODES'!$A$2:$E1000,3,0),"")</f>
        <v/>
      </c>
      <c r="M513" s="4">
        <f>IF(L513&lt;&gt;"",VLOOKUP($J513,'YARN CODES'!$A$2:$E1000,4,0),"")</f>
        <v/>
      </c>
      <c r="N513" s="4">
        <f>IF(M513&lt;&gt;"",VLOOKUP($J513,'YARN CODES'!$A$2:$E1000,4,0),"")</f>
        <v/>
      </c>
    </row>
    <row r="514" ht="16.2" customHeight="1" s="87">
      <c r="C514" s="59">
        <f>IF(J514&lt;&gt;"","CWA","")</f>
        <v/>
      </c>
      <c r="K514" s="4">
        <f>IF(J514&lt;&gt;"",VLOOKUP($J514,'YARN CODES'!$A$2:$E1000,2,0),"")</f>
        <v/>
      </c>
      <c r="L514" s="4">
        <f>IF(K514&lt;&gt;"",VLOOKUP($J514,'YARN CODES'!$A$2:$E1000,3,0),"")</f>
        <v/>
      </c>
      <c r="M514" s="4">
        <f>IF(L514&lt;&gt;"",VLOOKUP($J514,'YARN CODES'!$A$2:$E1000,4,0),"")</f>
        <v/>
      </c>
      <c r="N514" s="4">
        <f>IF(M514&lt;&gt;"",VLOOKUP($J514,'YARN CODES'!$A$2:$E1000,4,0),"")</f>
        <v/>
      </c>
    </row>
    <row r="515" ht="16.2" customHeight="1" s="87">
      <c r="C515" s="59">
        <f>IF(J515&lt;&gt;"","CWA","")</f>
        <v/>
      </c>
      <c r="K515" s="4">
        <f>IF(J515&lt;&gt;"",VLOOKUP($J515,'YARN CODES'!$A$2:$E1000,2,0),"")</f>
        <v/>
      </c>
      <c r="L515" s="4">
        <f>IF(K515&lt;&gt;"",VLOOKUP($J515,'YARN CODES'!$A$2:$E1000,3,0),"")</f>
        <v/>
      </c>
      <c r="M515" s="4">
        <f>IF(L515&lt;&gt;"",VLOOKUP($J515,'YARN CODES'!$A$2:$E1000,4,0),"")</f>
        <v/>
      </c>
      <c r="N515" s="4">
        <f>IF(M515&lt;&gt;"",VLOOKUP($J515,'YARN CODES'!$A$2:$E1000,4,0),"")</f>
        <v/>
      </c>
    </row>
    <row r="516" ht="16.2" customHeight="1" s="87">
      <c r="C516" s="59">
        <f>IF(J516&lt;&gt;"","CWA","")</f>
        <v/>
      </c>
      <c r="K516" s="4">
        <f>IF(J516&lt;&gt;"",VLOOKUP($J516,'YARN CODES'!$A$2:$E1000,2,0),"")</f>
        <v/>
      </c>
      <c r="L516" s="4">
        <f>IF(K516&lt;&gt;"",VLOOKUP($J516,'YARN CODES'!$A$2:$E1000,3,0),"")</f>
        <v/>
      </c>
      <c r="M516" s="4">
        <f>IF(L516&lt;&gt;"",VLOOKUP($J516,'YARN CODES'!$A$2:$E1000,4,0),"")</f>
        <v/>
      </c>
      <c r="N516" s="4">
        <f>IF(M516&lt;&gt;"",VLOOKUP($J516,'YARN CODES'!$A$2:$E1000,4,0),"")</f>
        <v/>
      </c>
    </row>
    <row r="517" ht="16.2" customHeight="1" s="87">
      <c r="C517" s="59">
        <f>IF(J517&lt;&gt;"","CWA","")</f>
        <v/>
      </c>
      <c r="K517" s="4">
        <f>IF(J517&lt;&gt;"",VLOOKUP($J517,'YARN CODES'!$A$2:$E1000,2,0),"")</f>
        <v/>
      </c>
      <c r="L517" s="4">
        <f>IF(K517&lt;&gt;"",VLOOKUP($J517,'YARN CODES'!$A$2:$E1000,3,0),"")</f>
        <v/>
      </c>
      <c r="M517" s="4">
        <f>IF(L517&lt;&gt;"",VLOOKUP($J517,'YARN CODES'!$A$2:$E1000,4,0),"")</f>
        <v/>
      </c>
      <c r="N517" s="4">
        <f>IF(M517&lt;&gt;"",VLOOKUP($J517,'YARN CODES'!$A$2:$E1000,4,0),"")</f>
        <v/>
      </c>
    </row>
    <row r="518" ht="16.2" customHeight="1" s="87">
      <c r="C518" s="59">
        <f>IF(J518&lt;&gt;"","CWA","")</f>
        <v/>
      </c>
      <c r="K518" s="4">
        <f>IF(J518&lt;&gt;"",VLOOKUP($J518,'YARN CODES'!$A$2:$E1000,2,0),"")</f>
        <v/>
      </c>
      <c r="L518" s="4">
        <f>IF(K518&lt;&gt;"",VLOOKUP($J518,'YARN CODES'!$A$2:$E1000,3,0),"")</f>
        <v/>
      </c>
      <c r="M518" s="4">
        <f>IF(L518&lt;&gt;"",VLOOKUP($J518,'YARN CODES'!$A$2:$E1000,4,0),"")</f>
        <v/>
      </c>
      <c r="N518" s="4">
        <f>IF(M518&lt;&gt;"",VLOOKUP($J518,'YARN CODES'!$A$2:$E1000,4,0),"")</f>
        <v/>
      </c>
    </row>
    <row r="519" ht="16.2" customHeight="1" s="87">
      <c r="C519" s="59">
        <f>IF(J519&lt;&gt;"","CWA","")</f>
        <v/>
      </c>
      <c r="K519" s="4">
        <f>IF(J519&lt;&gt;"",VLOOKUP($J519,'YARN CODES'!$A$2:$E1000,2,0),"")</f>
        <v/>
      </c>
      <c r="L519" s="4">
        <f>IF(K519&lt;&gt;"",VLOOKUP($J519,'YARN CODES'!$A$2:$E1000,3,0),"")</f>
        <v/>
      </c>
      <c r="M519" s="4">
        <f>IF(L519&lt;&gt;"",VLOOKUP($J519,'YARN CODES'!$A$2:$E1000,4,0),"")</f>
        <v/>
      </c>
      <c r="N519" s="4">
        <f>IF(M519&lt;&gt;"",VLOOKUP($J519,'YARN CODES'!$A$2:$E1000,4,0),"")</f>
        <v/>
      </c>
    </row>
    <row r="520" ht="16.2" customHeight="1" s="87">
      <c r="C520" s="59">
        <f>IF(J520&lt;&gt;"","CWA","")</f>
        <v/>
      </c>
      <c r="K520" s="4">
        <f>IF(J520&lt;&gt;"",VLOOKUP($J520,'YARN CODES'!$A$2:$E1000,2,0),"")</f>
        <v/>
      </c>
      <c r="L520" s="4">
        <f>IF(K520&lt;&gt;"",VLOOKUP($J520,'YARN CODES'!$A$2:$E1000,3,0),"")</f>
        <v/>
      </c>
      <c r="M520" s="4">
        <f>IF(L520&lt;&gt;"",VLOOKUP($J520,'YARN CODES'!$A$2:$E1000,4,0),"")</f>
        <v/>
      </c>
      <c r="N520" s="4">
        <f>IF(M520&lt;&gt;"",VLOOKUP($J520,'YARN CODES'!$A$2:$E1000,4,0),"")</f>
        <v/>
      </c>
    </row>
    <row r="521" ht="16.2" customHeight="1" s="87">
      <c r="C521" s="59">
        <f>IF(J521&lt;&gt;"","CWA","")</f>
        <v/>
      </c>
      <c r="K521" s="4">
        <f>IF(J521&lt;&gt;"",VLOOKUP($J521,'YARN CODES'!$A$2:$E1000,2,0),"")</f>
        <v/>
      </c>
      <c r="L521" s="4">
        <f>IF(K521&lt;&gt;"",VLOOKUP($J521,'YARN CODES'!$A$2:$E1000,3,0),"")</f>
        <v/>
      </c>
      <c r="M521" s="4">
        <f>IF(L521&lt;&gt;"",VLOOKUP($J521,'YARN CODES'!$A$2:$E1000,4,0),"")</f>
        <v/>
      </c>
      <c r="N521" s="4">
        <f>IF(M521&lt;&gt;"",VLOOKUP($J521,'YARN CODES'!$A$2:$E1000,4,0),"")</f>
        <v/>
      </c>
    </row>
    <row r="522" ht="16.2" customHeight="1" s="87">
      <c r="C522" s="59">
        <f>IF(J522&lt;&gt;"","CWA","")</f>
        <v/>
      </c>
      <c r="K522" s="4">
        <f>IF(J522&lt;&gt;"",VLOOKUP($J522,'YARN CODES'!$A$2:$E1000,2,0),"")</f>
        <v/>
      </c>
      <c r="L522" s="4">
        <f>IF(K522&lt;&gt;"",VLOOKUP($J522,'YARN CODES'!$A$2:$E1000,3,0),"")</f>
        <v/>
      </c>
      <c r="M522" s="4">
        <f>IF(L522&lt;&gt;"",VLOOKUP($J522,'YARN CODES'!$A$2:$E1000,4,0),"")</f>
        <v/>
      </c>
      <c r="N522" s="4">
        <f>IF(M522&lt;&gt;"",VLOOKUP($J522,'YARN CODES'!$A$2:$E1000,4,0),"")</f>
        <v/>
      </c>
    </row>
    <row r="523" ht="16.2" customHeight="1" s="87">
      <c r="C523" s="59">
        <f>IF(J523&lt;&gt;"","CWA","")</f>
        <v/>
      </c>
      <c r="K523" s="4">
        <f>IF(J523&lt;&gt;"",VLOOKUP($J523,'YARN CODES'!$A$2:$E1000,2,0),"")</f>
        <v/>
      </c>
      <c r="L523" s="4">
        <f>IF(K523&lt;&gt;"",VLOOKUP($J523,'YARN CODES'!$A$2:$E1000,3,0),"")</f>
        <v/>
      </c>
      <c r="M523" s="4">
        <f>IF(L523&lt;&gt;"",VLOOKUP($J523,'YARN CODES'!$A$2:$E1000,4,0),"")</f>
        <v/>
      </c>
      <c r="N523" s="4">
        <f>IF(M523&lt;&gt;"",VLOOKUP($J523,'YARN CODES'!$A$2:$E1000,4,0),"")</f>
        <v/>
      </c>
    </row>
    <row r="524" ht="16.2" customHeight="1" s="87">
      <c r="C524" s="59">
        <f>IF(J524&lt;&gt;"","CWA","")</f>
        <v/>
      </c>
      <c r="K524" s="4">
        <f>IF(J524&lt;&gt;"",VLOOKUP($J524,'YARN CODES'!$A$2:$E1000,2,0),"")</f>
        <v/>
      </c>
      <c r="L524" s="4">
        <f>IF(K524&lt;&gt;"",VLOOKUP($J524,'YARN CODES'!$A$2:$E1000,3,0),"")</f>
        <v/>
      </c>
      <c r="M524" s="4">
        <f>IF(L524&lt;&gt;"",VLOOKUP($J524,'YARN CODES'!$A$2:$E1000,4,0),"")</f>
        <v/>
      </c>
      <c r="N524" s="4">
        <f>IF(M524&lt;&gt;"",VLOOKUP($J524,'YARN CODES'!$A$2:$E1000,4,0),"")</f>
        <v/>
      </c>
    </row>
    <row r="525" ht="16.2" customHeight="1" s="87">
      <c r="C525" s="59">
        <f>IF(J525&lt;&gt;"","CWA","")</f>
        <v/>
      </c>
      <c r="K525" s="4">
        <f>IF(J525&lt;&gt;"",VLOOKUP($J525,'YARN CODES'!$A$2:$E1000,2,0),"")</f>
        <v/>
      </c>
      <c r="L525" s="4">
        <f>IF(K525&lt;&gt;"",VLOOKUP($J525,'YARN CODES'!$A$2:$E1000,3,0),"")</f>
        <v/>
      </c>
      <c r="M525" s="4">
        <f>IF(L525&lt;&gt;"",VLOOKUP($J525,'YARN CODES'!$A$2:$E1000,4,0),"")</f>
        <v/>
      </c>
      <c r="N525" s="4">
        <f>IF(M525&lt;&gt;"",VLOOKUP($J525,'YARN CODES'!$A$2:$E1000,4,0),"")</f>
        <v/>
      </c>
    </row>
    <row r="526" ht="16.2" customHeight="1" s="87">
      <c r="C526" s="59">
        <f>IF(J526&lt;&gt;"","CWA","")</f>
        <v/>
      </c>
      <c r="K526" s="4">
        <f>IF(J526&lt;&gt;"",VLOOKUP($J526,'YARN CODES'!$A$2:$E1000,2,0),"")</f>
        <v/>
      </c>
      <c r="L526" s="4">
        <f>IF(K526&lt;&gt;"",VLOOKUP($J526,'YARN CODES'!$A$2:$E1000,3,0),"")</f>
        <v/>
      </c>
      <c r="M526" s="4">
        <f>IF(L526&lt;&gt;"",VLOOKUP($J526,'YARN CODES'!$A$2:$E1000,4,0),"")</f>
        <v/>
      </c>
      <c r="N526" s="4">
        <f>IF(M526&lt;&gt;"",VLOOKUP($J526,'YARN CODES'!$A$2:$E1000,4,0),"")</f>
        <v/>
      </c>
    </row>
    <row r="527" ht="16.2" customHeight="1" s="87">
      <c r="C527" s="59">
        <f>IF(J527&lt;&gt;"","CWA","")</f>
        <v/>
      </c>
      <c r="K527" s="4">
        <f>IF(J527&lt;&gt;"",VLOOKUP($J527,'YARN CODES'!$A$2:$E1000,2,0),"")</f>
        <v/>
      </c>
      <c r="L527" s="4">
        <f>IF(K527&lt;&gt;"",VLOOKUP($J527,'YARN CODES'!$A$2:$E1000,3,0),"")</f>
        <v/>
      </c>
      <c r="M527" s="4">
        <f>IF(L527&lt;&gt;"",VLOOKUP($J527,'YARN CODES'!$A$2:$E1000,4,0),"")</f>
        <v/>
      </c>
      <c r="N527" s="4">
        <f>IF(M527&lt;&gt;"",VLOOKUP($J527,'YARN CODES'!$A$2:$E1000,4,0),"")</f>
        <v/>
      </c>
    </row>
    <row r="528" ht="16.2" customHeight="1" s="87">
      <c r="C528" s="59">
        <f>IF(J528&lt;&gt;"","CWA","")</f>
        <v/>
      </c>
      <c r="K528" s="4">
        <f>IF(J528&lt;&gt;"",VLOOKUP($J528,'YARN CODES'!$A$2:$E1000,2,0),"")</f>
        <v/>
      </c>
      <c r="L528" s="4">
        <f>IF(K528&lt;&gt;"",VLOOKUP($J528,'YARN CODES'!$A$2:$E1000,3,0),"")</f>
        <v/>
      </c>
      <c r="M528" s="4">
        <f>IF(L528&lt;&gt;"",VLOOKUP($J528,'YARN CODES'!$A$2:$E1000,4,0),"")</f>
        <v/>
      </c>
      <c r="N528" s="4">
        <f>IF(M528&lt;&gt;"",VLOOKUP($J528,'YARN CODES'!$A$2:$E1000,4,0),"")</f>
        <v/>
      </c>
    </row>
    <row r="529" ht="16.2" customHeight="1" s="87">
      <c r="C529" s="59">
        <f>IF(J529&lt;&gt;"","CWA","")</f>
        <v/>
      </c>
      <c r="K529" s="4">
        <f>IF(J529&lt;&gt;"",VLOOKUP($J529,'YARN CODES'!$A$2:$E1000,2,0),"")</f>
        <v/>
      </c>
      <c r="L529" s="4">
        <f>IF(K529&lt;&gt;"",VLOOKUP($J529,'YARN CODES'!$A$2:$E1000,3,0),"")</f>
        <v/>
      </c>
      <c r="M529" s="4">
        <f>IF(L529&lt;&gt;"",VLOOKUP($J529,'YARN CODES'!$A$2:$E1000,4,0),"")</f>
        <v/>
      </c>
      <c r="N529" s="4">
        <f>IF(M529&lt;&gt;"",VLOOKUP($J529,'YARN CODES'!$A$2:$E1000,4,0),"")</f>
        <v/>
      </c>
    </row>
    <row r="530" ht="16.2" customHeight="1" s="87">
      <c r="C530" s="59">
        <f>IF(J530&lt;&gt;"","CWA","")</f>
        <v/>
      </c>
      <c r="K530" s="4">
        <f>IF(J530&lt;&gt;"",VLOOKUP($J530,'YARN CODES'!$A$2:$E1000,2,0),"")</f>
        <v/>
      </c>
      <c r="L530" s="4">
        <f>IF(K530&lt;&gt;"",VLOOKUP($J530,'YARN CODES'!$A$2:$E1000,3,0),"")</f>
        <v/>
      </c>
      <c r="M530" s="4">
        <f>IF(L530&lt;&gt;"",VLOOKUP($J530,'YARN CODES'!$A$2:$E1000,4,0),"")</f>
        <v/>
      </c>
      <c r="N530" s="4">
        <f>IF(M530&lt;&gt;"",VLOOKUP($J530,'YARN CODES'!$A$2:$E1000,4,0),"")</f>
        <v/>
      </c>
    </row>
    <row r="531" ht="16.2" customHeight="1" s="87">
      <c r="C531" s="59">
        <f>IF(J531&lt;&gt;"","CWA","")</f>
        <v/>
      </c>
      <c r="K531" s="4">
        <f>IF(J531&lt;&gt;"",VLOOKUP($J531,'YARN CODES'!$A$2:$E1000,2,0),"")</f>
        <v/>
      </c>
      <c r="L531" s="4">
        <f>IF(K531&lt;&gt;"",VLOOKUP($J531,'YARN CODES'!$A$2:$E1000,3,0),"")</f>
        <v/>
      </c>
      <c r="M531" s="4">
        <f>IF(L531&lt;&gt;"",VLOOKUP($J531,'YARN CODES'!$A$2:$E1000,4,0),"")</f>
        <v/>
      </c>
      <c r="N531" s="4">
        <f>IF(M531&lt;&gt;"",VLOOKUP($J531,'YARN CODES'!$A$2:$E1000,4,0),"")</f>
        <v/>
      </c>
    </row>
    <row r="532" ht="16.2" customHeight="1" s="87">
      <c r="C532" s="59">
        <f>IF(J532&lt;&gt;"","CWA","")</f>
        <v/>
      </c>
      <c r="K532" s="4">
        <f>IF(J532&lt;&gt;"",VLOOKUP($J532,'YARN CODES'!$A$2:$E1000,2,0),"")</f>
        <v/>
      </c>
      <c r="L532" s="4">
        <f>IF(K532&lt;&gt;"",VLOOKUP($J532,'YARN CODES'!$A$2:$E1000,3,0),"")</f>
        <v/>
      </c>
      <c r="M532" s="4">
        <f>IF(L532&lt;&gt;"",VLOOKUP($J532,'YARN CODES'!$A$2:$E1000,4,0),"")</f>
        <v/>
      </c>
      <c r="N532" s="4">
        <f>IF(M532&lt;&gt;"",VLOOKUP($J532,'YARN CODES'!$A$2:$E1000,4,0),"")</f>
        <v/>
      </c>
    </row>
    <row r="533" ht="16.2" customHeight="1" s="87">
      <c r="C533" s="59">
        <f>IF(J533&lt;&gt;"","CWA","")</f>
        <v/>
      </c>
      <c r="K533" s="4">
        <f>IF(J533&lt;&gt;"",VLOOKUP($J533,'YARN CODES'!$A$2:$E1000,2,0),"")</f>
        <v/>
      </c>
      <c r="L533" s="4">
        <f>IF(K533&lt;&gt;"",VLOOKUP($J533,'YARN CODES'!$A$2:$E1000,3,0),"")</f>
        <v/>
      </c>
      <c r="M533" s="4">
        <f>IF(L533&lt;&gt;"",VLOOKUP($J533,'YARN CODES'!$A$2:$E1000,4,0),"")</f>
        <v/>
      </c>
      <c r="N533" s="4">
        <f>IF(M533&lt;&gt;"",VLOOKUP($J533,'YARN CODES'!$A$2:$E1000,4,0),"")</f>
        <v/>
      </c>
    </row>
    <row r="534" ht="16.2" customHeight="1" s="87">
      <c r="C534" s="59">
        <f>IF(J534&lt;&gt;"","CWA","")</f>
        <v/>
      </c>
      <c r="K534" s="4">
        <f>IF(J534&lt;&gt;"",VLOOKUP($J534,'YARN CODES'!$A$2:$E1000,2,0),"")</f>
        <v/>
      </c>
      <c r="L534" s="4">
        <f>IF(K534&lt;&gt;"",VLOOKUP($J534,'YARN CODES'!$A$2:$E1000,3,0),"")</f>
        <v/>
      </c>
      <c r="M534" s="4">
        <f>IF(L534&lt;&gt;"",VLOOKUP($J534,'YARN CODES'!$A$2:$E1000,4,0),"")</f>
        <v/>
      </c>
      <c r="N534" s="4">
        <f>IF(M534&lt;&gt;"",VLOOKUP($J534,'YARN CODES'!$A$2:$E1000,4,0),"")</f>
        <v/>
      </c>
    </row>
    <row r="535" ht="16.2" customHeight="1" s="87">
      <c r="C535" s="59">
        <f>IF(J535&lt;&gt;"","CWA","")</f>
        <v/>
      </c>
      <c r="K535" s="4">
        <f>IF(J535&lt;&gt;"",VLOOKUP($J535,'YARN CODES'!$A$2:$E1000,2,0),"")</f>
        <v/>
      </c>
      <c r="L535" s="4">
        <f>IF(K535&lt;&gt;"",VLOOKUP($J535,'YARN CODES'!$A$2:$E1000,3,0),"")</f>
        <v/>
      </c>
      <c r="M535" s="4">
        <f>IF(L535&lt;&gt;"",VLOOKUP($J535,'YARN CODES'!$A$2:$E1000,4,0),"")</f>
        <v/>
      </c>
      <c r="N535" s="4">
        <f>IF(M535&lt;&gt;"",VLOOKUP($J535,'YARN CODES'!$A$2:$E1000,4,0),"")</f>
        <v/>
      </c>
    </row>
    <row r="536" ht="16.2" customHeight="1" s="87">
      <c r="C536" s="59">
        <f>IF(J536&lt;&gt;"","CWA","")</f>
        <v/>
      </c>
      <c r="K536" s="4">
        <f>IF(J536&lt;&gt;"",VLOOKUP($J536,'YARN CODES'!$A$2:$E1000,2,0),"")</f>
        <v/>
      </c>
      <c r="L536" s="4">
        <f>IF(K536&lt;&gt;"",VLOOKUP($J536,'YARN CODES'!$A$2:$E1000,3,0),"")</f>
        <v/>
      </c>
      <c r="M536" s="4">
        <f>IF(L536&lt;&gt;"",VLOOKUP($J536,'YARN CODES'!$A$2:$E1000,4,0),"")</f>
        <v/>
      </c>
      <c r="N536" s="4">
        <f>IF(M536&lt;&gt;"",VLOOKUP($J536,'YARN CODES'!$A$2:$E1000,4,0),"")</f>
        <v/>
      </c>
    </row>
    <row r="537" ht="16.2" customHeight="1" s="87">
      <c r="C537" s="59">
        <f>IF(J537&lt;&gt;"","CWA","")</f>
        <v/>
      </c>
      <c r="K537" s="4">
        <f>IF(J537&lt;&gt;"",VLOOKUP($J537,'YARN CODES'!$A$2:$E1000,2,0),"")</f>
        <v/>
      </c>
      <c r="L537" s="4">
        <f>IF(K537&lt;&gt;"",VLOOKUP($J537,'YARN CODES'!$A$2:$E1000,3,0),"")</f>
        <v/>
      </c>
      <c r="M537" s="4">
        <f>IF(L537&lt;&gt;"",VLOOKUP($J537,'YARN CODES'!$A$2:$E1000,4,0),"")</f>
        <v/>
      </c>
      <c r="N537" s="4">
        <f>IF(M537&lt;&gt;"",VLOOKUP($J537,'YARN CODES'!$A$2:$E1000,4,0),"")</f>
        <v/>
      </c>
    </row>
    <row r="538" ht="16.2" customHeight="1" s="87">
      <c r="C538" s="59">
        <f>IF(J538&lt;&gt;"","CWA","")</f>
        <v/>
      </c>
      <c r="K538" s="4">
        <f>IF(J538&lt;&gt;"",VLOOKUP($J538,'YARN CODES'!$A$2:$E1000,2,0),"")</f>
        <v/>
      </c>
      <c r="L538" s="4">
        <f>IF(K538&lt;&gt;"",VLOOKUP($J538,'YARN CODES'!$A$2:$E1000,3,0),"")</f>
        <v/>
      </c>
      <c r="M538" s="4">
        <f>IF(L538&lt;&gt;"",VLOOKUP($J538,'YARN CODES'!$A$2:$E1000,4,0),"")</f>
        <v/>
      </c>
      <c r="N538" s="4">
        <f>IF(M538&lt;&gt;"",VLOOKUP($J538,'YARN CODES'!$A$2:$E1000,4,0),"")</f>
        <v/>
      </c>
    </row>
    <row r="539" ht="16.2" customHeight="1" s="87">
      <c r="C539" s="59">
        <f>IF(J539&lt;&gt;"","CWA","")</f>
        <v/>
      </c>
      <c r="K539" s="4">
        <f>IF(J539&lt;&gt;"",VLOOKUP($J539,'YARN CODES'!$A$2:$E1000,2,0),"")</f>
        <v/>
      </c>
      <c r="L539" s="4">
        <f>IF(K539&lt;&gt;"",VLOOKUP($J539,'YARN CODES'!$A$2:$E1000,3,0),"")</f>
        <v/>
      </c>
      <c r="M539" s="4">
        <f>IF(L539&lt;&gt;"",VLOOKUP($J539,'YARN CODES'!$A$2:$E1000,4,0),"")</f>
        <v/>
      </c>
      <c r="N539" s="4">
        <f>IF(M539&lt;&gt;"",VLOOKUP($J539,'YARN CODES'!$A$2:$E1000,4,0),"")</f>
        <v/>
      </c>
    </row>
    <row r="540" ht="16.2" customHeight="1" s="87">
      <c r="C540" s="59">
        <f>IF(J540&lt;&gt;"","CWA","")</f>
        <v/>
      </c>
      <c r="K540" s="4">
        <f>IF(J540&lt;&gt;"",VLOOKUP($J540,'YARN CODES'!$A$2:$E1000,2,0),"")</f>
        <v/>
      </c>
      <c r="L540" s="4">
        <f>IF(K540&lt;&gt;"",VLOOKUP($J540,'YARN CODES'!$A$2:$E1000,3,0),"")</f>
        <v/>
      </c>
      <c r="M540" s="4">
        <f>IF(L540&lt;&gt;"",VLOOKUP($J540,'YARN CODES'!$A$2:$E1000,4,0),"")</f>
        <v/>
      </c>
      <c r="N540" s="4">
        <f>IF(M540&lt;&gt;"",VLOOKUP($J540,'YARN CODES'!$A$2:$E1000,4,0),"")</f>
        <v/>
      </c>
    </row>
    <row r="541" ht="16.2" customHeight="1" s="87">
      <c r="C541" s="59">
        <f>IF(J541&lt;&gt;"","CWA","")</f>
        <v/>
      </c>
      <c r="K541" s="4">
        <f>IF(J541&lt;&gt;"",VLOOKUP($J541,'YARN CODES'!$A$2:$E1000,2,0),"")</f>
        <v/>
      </c>
      <c r="L541" s="4">
        <f>IF(K541&lt;&gt;"",VLOOKUP($J541,'YARN CODES'!$A$2:$E1000,3,0),"")</f>
        <v/>
      </c>
      <c r="M541" s="4">
        <f>IF(L541&lt;&gt;"",VLOOKUP($J541,'YARN CODES'!$A$2:$E1000,4,0),"")</f>
        <v/>
      </c>
      <c r="N541" s="4">
        <f>IF(M541&lt;&gt;"",VLOOKUP($J541,'YARN CODES'!$A$2:$E1000,4,0),"")</f>
        <v/>
      </c>
    </row>
    <row r="542" ht="16.2" customHeight="1" s="87">
      <c r="C542" s="59">
        <f>IF(J542&lt;&gt;"","CWA","")</f>
        <v/>
      </c>
      <c r="K542" s="4">
        <f>IF(J542&lt;&gt;"",VLOOKUP($J542,'YARN CODES'!$A$2:$E1000,2,0),"")</f>
        <v/>
      </c>
      <c r="L542" s="4">
        <f>IF(K542&lt;&gt;"",VLOOKUP($J542,'YARN CODES'!$A$2:$E1000,3,0),"")</f>
        <v/>
      </c>
      <c r="M542" s="4">
        <f>IF(L542&lt;&gt;"",VLOOKUP($J542,'YARN CODES'!$A$2:$E1000,4,0),"")</f>
        <v/>
      </c>
      <c r="N542" s="4">
        <f>IF(M542&lt;&gt;"",VLOOKUP($J542,'YARN CODES'!$A$2:$E1000,4,0),"")</f>
        <v/>
      </c>
    </row>
    <row r="543" ht="16.2" customHeight="1" s="87">
      <c r="C543" s="59">
        <f>IF(J543&lt;&gt;"","CWA","")</f>
        <v/>
      </c>
      <c r="K543" s="4">
        <f>IF(J543&lt;&gt;"",VLOOKUP($J543,'YARN CODES'!$A$2:$E1000,2,0),"")</f>
        <v/>
      </c>
      <c r="L543" s="4">
        <f>IF(K543&lt;&gt;"",VLOOKUP($J543,'YARN CODES'!$A$2:$E1000,3,0),"")</f>
        <v/>
      </c>
      <c r="M543" s="4">
        <f>IF(L543&lt;&gt;"",VLOOKUP($J543,'YARN CODES'!$A$2:$E1000,4,0),"")</f>
        <v/>
      </c>
      <c r="N543" s="4">
        <f>IF(M543&lt;&gt;"",VLOOKUP($J543,'YARN CODES'!$A$2:$E1000,4,0),"")</f>
        <v/>
      </c>
    </row>
    <row r="544" ht="16.2" customHeight="1" s="87">
      <c r="C544" s="59">
        <f>IF(J544&lt;&gt;"","CWA","")</f>
        <v/>
      </c>
      <c r="K544" s="4">
        <f>IF(J544&lt;&gt;"",VLOOKUP($J544,'YARN CODES'!$A$2:$E1000,2,0),"")</f>
        <v/>
      </c>
      <c r="L544" s="4">
        <f>IF(K544&lt;&gt;"",VLOOKUP($J544,'YARN CODES'!$A$2:$E1000,3,0),"")</f>
        <v/>
      </c>
      <c r="M544" s="4">
        <f>IF(L544&lt;&gt;"",VLOOKUP($J544,'YARN CODES'!$A$2:$E1000,4,0),"")</f>
        <v/>
      </c>
      <c r="N544" s="4">
        <f>IF(M544&lt;&gt;"",VLOOKUP($J544,'YARN CODES'!$A$2:$E1000,4,0),"")</f>
        <v/>
      </c>
    </row>
    <row r="545" ht="16.2" customHeight="1" s="87">
      <c r="C545" s="59">
        <f>IF(J545&lt;&gt;"","CWA","")</f>
        <v/>
      </c>
      <c r="K545" s="4">
        <f>IF(J545&lt;&gt;"",VLOOKUP($J545,'YARN CODES'!$A$2:$E1000,2,0),"")</f>
        <v/>
      </c>
      <c r="L545" s="4">
        <f>IF(K545&lt;&gt;"",VLOOKUP($J545,'YARN CODES'!$A$2:$E1000,3,0),"")</f>
        <v/>
      </c>
      <c r="M545" s="4">
        <f>IF(L545&lt;&gt;"",VLOOKUP($J545,'YARN CODES'!$A$2:$E1000,4,0),"")</f>
        <v/>
      </c>
      <c r="N545" s="4">
        <f>IF(M545&lt;&gt;"",VLOOKUP($J545,'YARN CODES'!$A$2:$E1000,4,0),"")</f>
        <v/>
      </c>
    </row>
    <row r="546" ht="16.2" customHeight="1" s="87">
      <c r="C546" s="59">
        <f>IF(J546&lt;&gt;"","CWA","")</f>
        <v/>
      </c>
      <c r="K546" s="4">
        <f>IF(J546&lt;&gt;"",VLOOKUP($J546,'YARN CODES'!$A$2:$E1000,2,0),"")</f>
        <v/>
      </c>
      <c r="L546" s="4">
        <f>IF(K546&lt;&gt;"",VLOOKUP($J546,'YARN CODES'!$A$2:$E1000,3,0),"")</f>
        <v/>
      </c>
      <c r="M546" s="4">
        <f>IF(L546&lt;&gt;"",VLOOKUP($J546,'YARN CODES'!$A$2:$E1000,4,0),"")</f>
        <v/>
      </c>
      <c r="N546" s="4">
        <f>IF(M546&lt;&gt;"",VLOOKUP($J546,'YARN CODES'!$A$2:$E1000,4,0),"")</f>
        <v/>
      </c>
    </row>
    <row r="547" ht="16.2" customHeight="1" s="87">
      <c r="C547" s="59">
        <f>IF(J547&lt;&gt;"","CWA","")</f>
        <v/>
      </c>
      <c r="K547" s="4">
        <f>IF(J547&lt;&gt;"",VLOOKUP($J547,'YARN CODES'!$A$2:$E1000,2,0),"")</f>
        <v/>
      </c>
      <c r="L547" s="4">
        <f>IF(K547&lt;&gt;"",VLOOKUP($J547,'YARN CODES'!$A$2:$E1000,3,0),"")</f>
        <v/>
      </c>
      <c r="M547" s="4">
        <f>IF(L547&lt;&gt;"",VLOOKUP($J547,'YARN CODES'!$A$2:$E1000,4,0),"")</f>
        <v/>
      </c>
      <c r="N547" s="4">
        <f>IF(M547&lt;&gt;"",VLOOKUP($J547,'YARN CODES'!$A$2:$E1000,4,0),"")</f>
        <v/>
      </c>
    </row>
    <row r="548" ht="16.2" customHeight="1" s="87">
      <c r="C548" s="59">
        <f>IF(J548&lt;&gt;"","CWA","")</f>
        <v/>
      </c>
      <c r="K548" s="4">
        <f>IF(J548&lt;&gt;"",VLOOKUP($J548,'YARN CODES'!$A$2:$E1000,2,0),"")</f>
        <v/>
      </c>
      <c r="L548" s="4">
        <f>IF(K548&lt;&gt;"",VLOOKUP($J548,'YARN CODES'!$A$2:$E1000,3,0),"")</f>
        <v/>
      </c>
      <c r="M548" s="4">
        <f>IF(L548&lt;&gt;"",VLOOKUP($J548,'YARN CODES'!$A$2:$E1000,4,0),"")</f>
        <v/>
      </c>
      <c r="N548" s="4">
        <f>IF(M548&lt;&gt;"",VLOOKUP($J548,'YARN CODES'!$A$2:$E1000,4,0),"")</f>
        <v/>
      </c>
    </row>
    <row r="549" ht="16.2" customHeight="1" s="87">
      <c r="C549" s="59">
        <f>IF(J549&lt;&gt;"","CWA","")</f>
        <v/>
      </c>
      <c r="K549" s="4">
        <f>IF(J549&lt;&gt;"",VLOOKUP($J549,'YARN CODES'!$A$2:$E1000,2,0),"")</f>
        <v/>
      </c>
      <c r="L549" s="4">
        <f>IF(K549&lt;&gt;"",VLOOKUP($J549,'YARN CODES'!$A$2:$E1000,3,0),"")</f>
        <v/>
      </c>
      <c r="M549" s="4">
        <f>IF(L549&lt;&gt;"",VLOOKUP($J549,'YARN CODES'!$A$2:$E1000,4,0),"")</f>
        <v/>
      </c>
      <c r="N549" s="4">
        <f>IF(M549&lt;&gt;"",VLOOKUP($J549,'YARN CODES'!$A$2:$E1000,4,0),"")</f>
        <v/>
      </c>
    </row>
    <row r="550" ht="16.2" customHeight="1" s="87">
      <c r="C550" s="59">
        <f>IF(J550&lt;&gt;"","CWA","")</f>
        <v/>
      </c>
      <c r="K550" s="4">
        <f>IF(J550&lt;&gt;"",VLOOKUP($J550,'YARN CODES'!$A$2:$E1000,2,0),"")</f>
        <v/>
      </c>
      <c r="L550" s="4">
        <f>IF(K550&lt;&gt;"",VLOOKUP($J550,'YARN CODES'!$A$2:$E1000,3,0),"")</f>
        <v/>
      </c>
      <c r="M550" s="4">
        <f>IF(L550&lt;&gt;"",VLOOKUP($J550,'YARN CODES'!$A$2:$E1000,4,0),"")</f>
        <v/>
      </c>
      <c r="N550" s="4">
        <f>IF(M550&lt;&gt;"",VLOOKUP($J550,'YARN CODES'!$A$2:$E1000,4,0),"")</f>
        <v/>
      </c>
    </row>
    <row r="551" ht="16.2" customHeight="1" s="87">
      <c r="C551" s="59">
        <f>IF(J551&lt;&gt;"","CWA","")</f>
        <v/>
      </c>
      <c r="K551" s="4">
        <f>IF(J551&lt;&gt;"",VLOOKUP($J551,'YARN CODES'!$A$2:$E1000,2,0),"")</f>
        <v/>
      </c>
      <c r="L551" s="4">
        <f>IF(K551&lt;&gt;"",VLOOKUP($J551,'YARN CODES'!$A$2:$E1000,3,0),"")</f>
        <v/>
      </c>
      <c r="M551" s="4">
        <f>IF(L551&lt;&gt;"",VLOOKUP($J551,'YARN CODES'!$A$2:$E1000,4,0),"")</f>
        <v/>
      </c>
      <c r="N551" s="4">
        <f>IF(M551&lt;&gt;"",VLOOKUP($J551,'YARN CODES'!$A$2:$E1000,4,0),"")</f>
        <v/>
      </c>
    </row>
    <row r="552" ht="16.2" customHeight="1" s="87">
      <c r="C552" s="59">
        <f>IF(J552&lt;&gt;"","CWA","")</f>
        <v/>
      </c>
      <c r="K552" s="4">
        <f>IF(J552&lt;&gt;"",VLOOKUP($J552,'YARN CODES'!$A$2:$E1000,2,0),"")</f>
        <v/>
      </c>
      <c r="L552" s="4">
        <f>IF(K552&lt;&gt;"",VLOOKUP($J552,'YARN CODES'!$A$2:$E1000,3,0),"")</f>
        <v/>
      </c>
      <c r="M552" s="4">
        <f>IF(L552&lt;&gt;"",VLOOKUP($J552,'YARN CODES'!$A$2:$E1000,4,0),"")</f>
        <v/>
      </c>
      <c r="N552" s="4">
        <f>IF(M552&lt;&gt;"",VLOOKUP($J552,'YARN CODES'!$A$2:$E1000,4,0),"")</f>
        <v/>
      </c>
    </row>
    <row r="553" ht="16.2" customHeight="1" s="87">
      <c r="C553" s="59">
        <f>IF(J553&lt;&gt;"","CWA","")</f>
        <v/>
      </c>
      <c r="K553" s="4">
        <f>IF(J553&lt;&gt;"",VLOOKUP($J553,'YARN CODES'!$A$2:$E1000,2,0),"")</f>
        <v/>
      </c>
      <c r="L553" s="4">
        <f>IF(K553&lt;&gt;"",VLOOKUP($J553,'YARN CODES'!$A$2:$E1000,3,0),"")</f>
        <v/>
      </c>
      <c r="M553" s="4">
        <f>IF(L553&lt;&gt;"",VLOOKUP($J553,'YARN CODES'!$A$2:$E1000,4,0),"")</f>
        <v/>
      </c>
      <c r="N553" s="4">
        <f>IF(M553&lt;&gt;"",VLOOKUP($J553,'YARN CODES'!$A$2:$E1000,4,0),"")</f>
        <v/>
      </c>
    </row>
    <row r="554" ht="16.2" customHeight="1" s="87">
      <c r="C554" s="59">
        <f>IF(J554&lt;&gt;"","CWA","")</f>
        <v/>
      </c>
      <c r="K554" s="4">
        <f>IF(J554&lt;&gt;"",VLOOKUP($J554,'YARN CODES'!$A$2:$E1000,2,0),"")</f>
        <v/>
      </c>
      <c r="L554" s="4">
        <f>IF(K554&lt;&gt;"",VLOOKUP($J554,'YARN CODES'!$A$2:$E1000,3,0),"")</f>
        <v/>
      </c>
      <c r="M554" s="4">
        <f>IF(L554&lt;&gt;"",VLOOKUP($J554,'YARN CODES'!$A$2:$E1000,4,0),"")</f>
        <v/>
      </c>
      <c r="N554" s="4">
        <f>IF(M554&lt;&gt;"",VLOOKUP($J554,'YARN CODES'!$A$2:$E1000,4,0),"")</f>
        <v/>
      </c>
    </row>
    <row r="555" ht="16.2" customHeight="1" s="87">
      <c r="C555" s="59">
        <f>IF(J555&lt;&gt;"","CWA","")</f>
        <v/>
      </c>
      <c r="K555" s="4">
        <f>IF(J555&lt;&gt;"",VLOOKUP($J555,'YARN CODES'!$A$2:$E1000,2,0),"")</f>
        <v/>
      </c>
      <c r="L555" s="4">
        <f>IF(K555&lt;&gt;"",VLOOKUP($J555,'YARN CODES'!$A$2:$E1000,3,0),"")</f>
        <v/>
      </c>
      <c r="M555" s="4">
        <f>IF(L555&lt;&gt;"",VLOOKUP($J555,'YARN CODES'!$A$2:$E1000,4,0),"")</f>
        <v/>
      </c>
      <c r="N555" s="4">
        <f>IF(M555&lt;&gt;"",VLOOKUP($J555,'YARN CODES'!$A$2:$E1000,4,0),"")</f>
        <v/>
      </c>
    </row>
    <row r="556" ht="16.2" customHeight="1" s="87">
      <c r="C556" s="59">
        <f>IF(J556&lt;&gt;"","CWA","")</f>
        <v/>
      </c>
      <c r="K556" s="4">
        <f>IF(J556&lt;&gt;"",VLOOKUP($J556,'YARN CODES'!$A$2:$E1000,2,0),"")</f>
        <v/>
      </c>
      <c r="L556" s="4">
        <f>IF(K556&lt;&gt;"",VLOOKUP($J556,'YARN CODES'!$A$2:$E1000,3,0),"")</f>
        <v/>
      </c>
      <c r="M556" s="4">
        <f>IF(L556&lt;&gt;"",VLOOKUP($J556,'YARN CODES'!$A$2:$E1000,4,0),"")</f>
        <v/>
      </c>
      <c r="N556" s="4">
        <f>IF(M556&lt;&gt;"",VLOOKUP($J556,'YARN CODES'!$A$2:$E1000,4,0),"")</f>
        <v/>
      </c>
    </row>
    <row r="557" ht="16.2" customHeight="1" s="87">
      <c r="C557" s="59">
        <f>IF(J557&lt;&gt;"","CWA","")</f>
        <v/>
      </c>
      <c r="K557" s="4">
        <f>IF(J557&lt;&gt;"",VLOOKUP($J557,'YARN CODES'!$A$2:$E1000,2,0),"")</f>
        <v/>
      </c>
      <c r="L557" s="4">
        <f>IF(K557&lt;&gt;"",VLOOKUP($J557,'YARN CODES'!$A$2:$E1000,3,0),"")</f>
        <v/>
      </c>
      <c r="M557" s="4">
        <f>IF(L557&lt;&gt;"",VLOOKUP($J557,'YARN CODES'!$A$2:$E1000,4,0),"")</f>
        <v/>
      </c>
      <c r="N557" s="4">
        <f>IF(M557&lt;&gt;"",VLOOKUP($J557,'YARN CODES'!$A$2:$E1000,4,0),"")</f>
        <v/>
      </c>
    </row>
    <row r="558" ht="16.2" customHeight="1" s="87">
      <c r="C558" s="59">
        <f>IF(J558&lt;&gt;"","CWA","")</f>
        <v/>
      </c>
      <c r="K558" s="4">
        <f>IF(J558&lt;&gt;"",VLOOKUP($J558,'YARN CODES'!$A$2:$E1000,2,0),"")</f>
        <v/>
      </c>
      <c r="L558" s="4">
        <f>IF(K558&lt;&gt;"",VLOOKUP($J558,'YARN CODES'!$A$2:$E1000,3,0),"")</f>
        <v/>
      </c>
      <c r="M558" s="4">
        <f>IF(L558&lt;&gt;"",VLOOKUP($J558,'YARN CODES'!$A$2:$E1000,4,0),"")</f>
        <v/>
      </c>
      <c r="N558" s="4">
        <f>IF(M558&lt;&gt;"",VLOOKUP($J558,'YARN CODES'!$A$2:$E1000,4,0),"")</f>
        <v/>
      </c>
    </row>
    <row r="559" ht="16.2" customHeight="1" s="87">
      <c r="C559" s="59">
        <f>IF(J559&lt;&gt;"","CWA","")</f>
        <v/>
      </c>
      <c r="K559" s="4">
        <f>IF(J559&lt;&gt;"",VLOOKUP($J559,'YARN CODES'!$A$2:$E1000,2,0),"")</f>
        <v/>
      </c>
      <c r="L559" s="4">
        <f>IF(K559&lt;&gt;"",VLOOKUP($J559,'YARN CODES'!$A$2:$E1000,3,0),"")</f>
        <v/>
      </c>
      <c r="M559" s="4">
        <f>IF(L559&lt;&gt;"",VLOOKUP($J559,'YARN CODES'!$A$2:$E1000,4,0),"")</f>
        <v/>
      </c>
      <c r="N559" s="4">
        <f>IF(M559&lt;&gt;"",VLOOKUP($J559,'YARN CODES'!$A$2:$E1000,4,0),"")</f>
        <v/>
      </c>
    </row>
    <row r="560" ht="16.2" customHeight="1" s="87">
      <c r="C560" s="59">
        <f>IF(J560&lt;&gt;"","CWA","")</f>
        <v/>
      </c>
      <c r="K560" s="4">
        <f>IF(J560&lt;&gt;"",VLOOKUP($J560,'YARN CODES'!$A$2:$E1000,2,0),"")</f>
        <v/>
      </c>
      <c r="L560" s="4">
        <f>IF(K560&lt;&gt;"",VLOOKUP($J560,'YARN CODES'!$A$2:$E1000,3,0),"")</f>
        <v/>
      </c>
      <c r="M560" s="4">
        <f>IF(L560&lt;&gt;"",VLOOKUP($J560,'YARN CODES'!$A$2:$E1000,4,0),"")</f>
        <v/>
      </c>
      <c r="N560" s="4">
        <f>IF(M560&lt;&gt;"",VLOOKUP($J560,'YARN CODES'!$A$2:$E1000,4,0),"")</f>
        <v/>
      </c>
    </row>
    <row r="561" ht="16.2" customHeight="1" s="87">
      <c r="C561" s="59">
        <f>IF(J561&lt;&gt;"","CWA","")</f>
        <v/>
      </c>
      <c r="K561" s="4">
        <f>IF(J561&lt;&gt;"",VLOOKUP($J561,'YARN CODES'!$A$2:$E1000,2,0),"")</f>
        <v/>
      </c>
      <c r="L561" s="4">
        <f>IF(K561&lt;&gt;"",VLOOKUP($J561,'YARN CODES'!$A$2:$E1000,3,0),"")</f>
        <v/>
      </c>
      <c r="M561" s="4">
        <f>IF(L561&lt;&gt;"",VLOOKUP($J561,'YARN CODES'!$A$2:$E1000,4,0),"")</f>
        <v/>
      </c>
      <c r="N561" s="4">
        <f>IF(M561&lt;&gt;"",VLOOKUP($J561,'YARN CODES'!$A$2:$E1000,4,0),"")</f>
        <v/>
      </c>
    </row>
    <row r="562" ht="16.2" customHeight="1" s="87">
      <c r="C562" s="59">
        <f>IF(J562&lt;&gt;"","CWA","")</f>
        <v/>
      </c>
      <c r="K562" s="4">
        <f>IF(J562&lt;&gt;"",VLOOKUP($J562,'YARN CODES'!$A$2:$E1000,2,0),"")</f>
        <v/>
      </c>
      <c r="L562" s="4">
        <f>IF(K562&lt;&gt;"",VLOOKUP($J562,'YARN CODES'!$A$2:$E1000,3,0),"")</f>
        <v/>
      </c>
      <c r="M562" s="4">
        <f>IF(L562&lt;&gt;"",VLOOKUP($J562,'YARN CODES'!$A$2:$E1000,4,0),"")</f>
        <v/>
      </c>
      <c r="N562" s="4">
        <f>IF(M562&lt;&gt;"",VLOOKUP($J562,'YARN CODES'!$A$2:$E1000,4,0),"")</f>
        <v/>
      </c>
    </row>
    <row r="563" ht="16.2" customHeight="1" s="87">
      <c r="C563" s="59">
        <f>IF(J563&lt;&gt;"","CWA","")</f>
        <v/>
      </c>
      <c r="K563" s="4">
        <f>IF(J563&lt;&gt;"",VLOOKUP($J563,'YARN CODES'!$A$2:$E1000,2,0),"")</f>
        <v/>
      </c>
      <c r="L563" s="4">
        <f>IF(K563&lt;&gt;"",VLOOKUP($J563,'YARN CODES'!$A$2:$E1000,3,0),"")</f>
        <v/>
      </c>
      <c r="M563" s="4">
        <f>IF(L563&lt;&gt;"",VLOOKUP($J563,'YARN CODES'!$A$2:$E1000,4,0),"")</f>
        <v/>
      </c>
      <c r="N563" s="4">
        <f>IF(M563&lt;&gt;"",VLOOKUP($J563,'YARN CODES'!$A$2:$E1000,4,0),"")</f>
        <v/>
      </c>
    </row>
    <row r="564" ht="16.2" customHeight="1" s="87">
      <c r="C564" s="59">
        <f>IF(J564&lt;&gt;"","CWA","")</f>
        <v/>
      </c>
      <c r="K564" s="4">
        <f>IF(J564&lt;&gt;"",VLOOKUP($J564,'YARN CODES'!$A$2:$E1000,2,0),"")</f>
        <v/>
      </c>
      <c r="L564" s="4">
        <f>IF(K564&lt;&gt;"",VLOOKUP($J564,'YARN CODES'!$A$2:$E1000,3,0),"")</f>
        <v/>
      </c>
      <c r="M564" s="4">
        <f>IF(L564&lt;&gt;"",VLOOKUP($J564,'YARN CODES'!$A$2:$E1000,4,0),"")</f>
        <v/>
      </c>
      <c r="N564" s="4">
        <f>IF(M564&lt;&gt;"",VLOOKUP($J564,'YARN CODES'!$A$2:$E1000,4,0),"")</f>
        <v/>
      </c>
    </row>
    <row r="565" ht="16.2" customHeight="1" s="87">
      <c r="C565" s="59">
        <f>IF(J565&lt;&gt;"","CWA","")</f>
        <v/>
      </c>
      <c r="K565" s="4">
        <f>IF(J565&lt;&gt;"",VLOOKUP($J565,'YARN CODES'!$A$2:$E1000,2,0),"")</f>
        <v/>
      </c>
      <c r="L565" s="4">
        <f>IF(K565&lt;&gt;"",VLOOKUP($J565,'YARN CODES'!$A$2:$E1000,3,0),"")</f>
        <v/>
      </c>
      <c r="M565" s="4">
        <f>IF(L565&lt;&gt;"",VLOOKUP($J565,'YARN CODES'!$A$2:$E1000,4,0),"")</f>
        <v/>
      </c>
      <c r="N565" s="4">
        <f>IF(M565&lt;&gt;"",VLOOKUP($J565,'YARN CODES'!$A$2:$E1000,4,0),"")</f>
        <v/>
      </c>
    </row>
    <row r="566" ht="16.2" customHeight="1" s="87">
      <c r="C566" s="59">
        <f>IF(J566&lt;&gt;"","CWA","")</f>
        <v/>
      </c>
      <c r="K566" s="4">
        <f>IF(J566&lt;&gt;"",VLOOKUP($J566,'YARN CODES'!$A$2:$E1000,2,0),"")</f>
        <v/>
      </c>
      <c r="L566" s="4">
        <f>IF(K566&lt;&gt;"",VLOOKUP($J566,'YARN CODES'!$A$2:$E1000,3,0),"")</f>
        <v/>
      </c>
      <c r="M566" s="4">
        <f>IF(L566&lt;&gt;"",VLOOKUP($J566,'YARN CODES'!$A$2:$E1000,4,0),"")</f>
        <v/>
      </c>
      <c r="N566" s="4">
        <f>IF(M566&lt;&gt;"",VLOOKUP($J566,'YARN CODES'!$A$2:$E1000,4,0),"")</f>
        <v/>
      </c>
    </row>
    <row r="567" ht="16.2" customHeight="1" s="87">
      <c r="C567" s="59">
        <f>IF(J567&lt;&gt;"","CWA","")</f>
        <v/>
      </c>
      <c r="K567" s="4">
        <f>IF(J567&lt;&gt;"",VLOOKUP($J567,'YARN CODES'!$A$2:$E1000,2,0),"")</f>
        <v/>
      </c>
      <c r="L567" s="4">
        <f>IF(K567&lt;&gt;"",VLOOKUP($J567,'YARN CODES'!$A$2:$E1000,3,0),"")</f>
        <v/>
      </c>
      <c r="M567" s="4">
        <f>IF(L567&lt;&gt;"",VLOOKUP($J567,'YARN CODES'!$A$2:$E1000,4,0),"")</f>
        <v/>
      </c>
      <c r="N567" s="4">
        <f>IF(M567&lt;&gt;"",VLOOKUP($J567,'YARN CODES'!$A$2:$E1000,4,0),"")</f>
        <v/>
      </c>
    </row>
    <row r="568" ht="16.2" customHeight="1" s="87">
      <c r="C568" s="59">
        <f>IF(J568&lt;&gt;"","CWA","")</f>
        <v/>
      </c>
      <c r="K568" s="4">
        <f>IF(J568&lt;&gt;"",VLOOKUP($J568,'YARN CODES'!$A$2:$E1000,2,0),"")</f>
        <v/>
      </c>
      <c r="L568" s="4">
        <f>IF(K568&lt;&gt;"",VLOOKUP($J568,'YARN CODES'!$A$2:$E1000,3,0),"")</f>
        <v/>
      </c>
      <c r="M568" s="4">
        <f>IF(L568&lt;&gt;"",VLOOKUP($J568,'YARN CODES'!$A$2:$E1000,4,0),"")</f>
        <v/>
      </c>
      <c r="N568" s="4">
        <f>IF(M568&lt;&gt;"",VLOOKUP($J568,'YARN CODES'!$A$2:$E1000,4,0),"")</f>
        <v/>
      </c>
    </row>
    <row r="569" ht="16.2" customHeight="1" s="87">
      <c r="C569" s="59">
        <f>IF(J569&lt;&gt;"","CWA","")</f>
        <v/>
      </c>
      <c r="K569" s="4">
        <f>IF(J569&lt;&gt;"",VLOOKUP($J569,'YARN CODES'!$A$2:$E1000,2,0),"")</f>
        <v/>
      </c>
      <c r="L569" s="4">
        <f>IF(K569&lt;&gt;"",VLOOKUP($J569,'YARN CODES'!$A$2:$E1000,3,0),"")</f>
        <v/>
      </c>
      <c r="M569" s="4">
        <f>IF(L569&lt;&gt;"",VLOOKUP($J569,'YARN CODES'!$A$2:$E1000,4,0),"")</f>
        <v/>
      </c>
      <c r="N569" s="4">
        <f>IF(M569&lt;&gt;"",VLOOKUP($J569,'YARN CODES'!$A$2:$E1000,4,0),"")</f>
        <v/>
      </c>
    </row>
    <row r="570" ht="16.2" customHeight="1" s="87">
      <c r="C570" s="59">
        <f>IF(J570&lt;&gt;"","CWA","")</f>
        <v/>
      </c>
      <c r="K570" s="4">
        <f>IF(J570&lt;&gt;"",VLOOKUP($J570,'YARN CODES'!$A$2:$E1000,2,0),"")</f>
        <v/>
      </c>
      <c r="L570" s="4">
        <f>IF(K570&lt;&gt;"",VLOOKUP($J570,'YARN CODES'!$A$2:$E1000,3,0),"")</f>
        <v/>
      </c>
      <c r="M570" s="4">
        <f>IF(L570&lt;&gt;"",VLOOKUP($J570,'YARN CODES'!$A$2:$E1000,4,0),"")</f>
        <v/>
      </c>
      <c r="N570" s="4">
        <f>IF(M570&lt;&gt;"",VLOOKUP($J570,'YARN CODES'!$A$2:$E1000,4,0),"")</f>
        <v/>
      </c>
    </row>
    <row r="571" ht="16.2" customHeight="1" s="87">
      <c r="C571" s="59">
        <f>IF(J571&lt;&gt;"","CWA","")</f>
        <v/>
      </c>
      <c r="K571" s="4">
        <f>IF(J571&lt;&gt;"",VLOOKUP($J571,'YARN CODES'!$A$2:$E1000,2,0),"")</f>
        <v/>
      </c>
      <c r="L571" s="4">
        <f>IF(K571&lt;&gt;"",VLOOKUP($J571,'YARN CODES'!$A$2:$E1000,3,0),"")</f>
        <v/>
      </c>
      <c r="M571" s="4">
        <f>IF(L571&lt;&gt;"",VLOOKUP($J571,'YARN CODES'!$A$2:$E1000,4,0),"")</f>
        <v/>
      </c>
      <c r="N571" s="4">
        <f>IF(M571&lt;&gt;"",VLOOKUP($J571,'YARN CODES'!$A$2:$E1000,4,0),"")</f>
        <v/>
      </c>
    </row>
    <row r="572" ht="16.2" customHeight="1" s="87">
      <c r="C572" s="59">
        <f>IF(J572&lt;&gt;"","CWA","")</f>
        <v/>
      </c>
      <c r="K572" s="4">
        <f>IF(J572&lt;&gt;"",VLOOKUP($J572,'YARN CODES'!$A$2:$E1000,2,0),"")</f>
        <v/>
      </c>
      <c r="L572" s="4">
        <f>IF(K572&lt;&gt;"",VLOOKUP($J572,'YARN CODES'!$A$2:$E1000,3,0),"")</f>
        <v/>
      </c>
      <c r="M572" s="4">
        <f>IF(L572&lt;&gt;"",VLOOKUP($J572,'YARN CODES'!$A$2:$E1000,4,0),"")</f>
        <v/>
      </c>
      <c r="N572" s="4">
        <f>IF(M572&lt;&gt;"",VLOOKUP($J572,'YARN CODES'!$A$2:$E1000,4,0),"")</f>
        <v/>
      </c>
    </row>
    <row r="573" ht="16.2" customHeight="1" s="87">
      <c r="C573" s="59">
        <f>IF(J573&lt;&gt;"","CWA","")</f>
        <v/>
      </c>
      <c r="K573" s="4">
        <f>IF(J573&lt;&gt;"",VLOOKUP($J573,'YARN CODES'!$A$2:$E1000,2,0),"")</f>
        <v/>
      </c>
      <c r="L573" s="4">
        <f>IF(K573&lt;&gt;"",VLOOKUP($J573,'YARN CODES'!$A$2:$E1000,3,0),"")</f>
        <v/>
      </c>
      <c r="M573" s="4">
        <f>IF(L573&lt;&gt;"",VLOOKUP($J573,'YARN CODES'!$A$2:$E1000,4,0),"")</f>
        <v/>
      </c>
      <c r="N573" s="4">
        <f>IF(M573&lt;&gt;"",VLOOKUP($J573,'YARN CODES'!$A$2:$E1000,4,0),"")</f>
        <v/>
      </c>
    </row>
    <row r="574" ht="16.2" customHeight="1" s="87">
      <c r="C574" s="59">
        <f>IF(J574&lt;&gt;"","CWA","")</f>
        <v/>
      </c>
      <c r="K574" s="4">
        <f>IF(J574&lt;&gt;"",VLOOKUP($J574,'YARN CODES'!$A$2:$E1000,2,0),"")</f>
        <v/>
      </c>
      <c r="L574" s="4">
        <f>IF(K574&lt;&gt;"",VLOOKUP($J574,'YARN CODES'!$A$2:$E1000,3,0),"")</f>
        <v/>
      </c>
      <c r="M574" s="4">
        <f>IF(L574&lt;&gt;"",VLOOKUP($J574,'YARN CODES'!$A$2:$E1000,4,0),"")</f>
        <v/>
      </c>
      <c r="N574" s="4">
        <f>IF(M574&lt;&gt;"",VLOOKUP($J574,'YARN CODES'!$A$2:$E1000,4,0),"")</f>
        <v/>
      </c>
    </row>
    <row r="575" ht="16.2" customHeight="1" s="87">
      <c r="C575" s="59">
        <f>IF(J575&lt;&gt;"","CWA","")</f>
        <v/>
      </c>
      <c r="K575" s="4">
        <f>IF(J575&lt;&gt;"",VLOOKUP($J575,'YARN CODES'!$A$2:$E1000,2,0),"")</f>
        <v/>
      </c>
      <c r="L575" s="4">
        <f>IF(K575&lt;&gt;"",VLOOKUP($J575,'YARN CODES'!$A$2:$E1000,3,0),"")</f>
        <v/>
      </c>
      <c r="M575" s="4">
        <f>IF(L575&lt;&gt;"",VLOOKUP($J575,'YARN CODES'!$A$2:$E1000,4,0),"")</f>
        <v/>
      </c>
      <c r="N575" s="4">
        <f>IF(M575&lt;&gt;"",VLOOKUP($J575,'YARN CODES'!$A$2:$E1000,4,0),"")</f>
        <v/>
      </c>
    </row>
    <row r="576" ht="16.2" customHeight="1" s="87">
      <c r="C576" s="59">
        <f>IF(J576&lt;&gt;"","CWA","")</f>
        <v/>
      </c>
      <c r="K576" s="4">
        <f>IF(J576&lt;&gt;"",VLOOKUP($J576,'YARN CODES'!$A$2:$E1000,2,0),"")</f>
        <v/>
      </c>
      <c r="L576" s="4">
        <f>IF(K576&lt;&gt;"",VLOOKUP($J576,'YARN CODES'!$A$2:$E1000,3,0),"")</f>
        <v/>
      </c>
      <c r="M576" s="4">
        <f>IF(L576&lt;&gt;"",VLOOKUP($J576,'YARN CODES'!$A$2:$E1000,4,0),"")</f>
        <v/>
      </c>
      <c r="N576" s="4">
        <f>IF(M576&lt;&gt;"",VLOOKUP($J576,'YARN CODES'!$A$2:$E1000,4,0),"")</f>
        <v/>
      </c>
    </row>
    <row r="577" ht="16.2" customHeight="1" s="87">
      <c r="C577" s="59">
        <f>IF(J577&lt;&gt;"","CWA","")</f>
        <v/>
      </c>
      <c r="K577" s="4">
        <f>IF(J577&lt;&gt;"",VLOOKUP($J577,'YARN CODES'!$A$2:$E1000,2,0),"")</f>
        <v/>
      </c>
      <c r="L577" s="4">
        <f>IF(K577&lt;&gt;"",VLOOKUP($J577,'YARN CODES'!$A$2:$E1000,3,0),"")</f>
        <v/>
      </c>
      <c r="M577" s="4">
        <f>IF(L577&lt;&gt;"",VLOOKUP($J577,'YARN CODES'!$A$2:$E1000,4,0),"")</f>
        <v/>
      </c>
      <c r="N577" s="4">
        <f>IF(M577&lt;&gt;"",VLOOKUP($J577,'YARN CODES'!$A$2:$E1000,4,0),"")</f>
        <v/>
      </c>
    </row>
    <row r="578" ht="16.2" customHeight="1" s="87">
      <c r="C578" s="59">
        <f>IF(J578&lt;&gt;"","CWA","")</f>
        <v/>
      </c>
      <c r="K578" s="4">
        <f>IF(J578&lt;&gt;"",VLOOKUP($J578,'YARN CODES'!$A$2:$E1000,2,0),"")</f>
        <v/>
      </c>
      <c r="L578" s="4">
        <f>IF(K578&lt;&gt;"",VLOOKUP($J578,'YARN CODES'!$A$2:$E1000,3,0),"")</f>
        <v/>
      </c>
      <c r="M578" s="4">
        <f>IF(L578&lt;&gt;"",VLOOKUP($J578,'YARN CODES'!$A$2:$E1000,4,0),"")</f>
        <v/>
      </c>
      <c r="N578" s="4">
        <f>IF(M578&lt;&gt;"",VLOOKUP($J578,'YARN CODES'!$A$2:$E1000,4,0),"")</f>
        <v/>
      </c>
    </row>
    <row r="579" ht="16.2" customHeight="1" s="87">
      <c r="C579" s="59">
        <f>IF(J579&lt;&gt;"","CWA","")</f>
        <v/>
      </c>
      <c r="K579" s="4">
        <f>IF(J579&lt;&gt;"",VLOOKUP($J579,'YARN CODES'!$A$2:$E1000,2,0),"")</f>
        <v/>
      </c>
      <c r="L579" s="4">
        <f>IF(K579&lt;&gt;"",VLOOKUP($J579,'YARN CODES'!$A$2:$E1000,3,0),"")</f>
        <v/>
      </c>
      <c r="M579" s="4">
        <f>IF(L579&lt;&gt;"",VLOOKUP($J579,'YARN CODES'!$A$2:$E1000,4,0),"")</f>
        <v/>
      </c>
      <c r="N579" s="4">
        <f>IF(M579&lt;&gt;"",VLOOKUP($J579,'YARN CODES'!$A$2:$E1000,4,0),"")</f>
        <v/>
      </c>
    </row>
    <row r="580" ht="16.2" customHeight="1" s="87">
      <c r="C580" s="59">
        <f>IF(J580&lt;&gt;"","CWA","")</f>
        <v/>
      </c>
      <c r="K580" s="4">
        <f>IF(J580&lt;&gt;"",VLOOKUP($J580,'YARN CODES'!$A$2:$E1000,2,0),"")</f>
        <v/>
      </c>
      <c r="L580" s="4">
        <f>IF(K580&lt;&gt;"",VLOOKUP($J580,'YARN CODES'!$A$2:$E1000,3,0),"")</f>
        <v/>
      </c>
      <c r="M580" s="4">
        <f>IF(L580&lt;&gt;"",VLOOKUP($J580,'YARN CODES'!$A$2:$E1000,4,0),"")</f>
        <v/>
      </c>
      <c r="N580" s="4">
        <f>IF(M580&lt;&gt;"",VLOOKUP($J580,'YARN CODES'!$A$2:$E1000,4,0),"")</f>
        <v/>
      </c>
    </row>
    <row r="581" ht="16.2" customHeight="1" s="87">
      <c r="C581" s="59">
        <f>IF(J581&lt;&gt;"","CWA","")</f>
        <v/>
      </c>
      <c r="K581" s="4">
        <f>IF(J581&lt;&gt;"",VLOOKUP($J581,'YARN CODES'!$A$2:$E1000,2,0),"")</f>
        <v/>
      </c>
      <c r="L581" s="4">
        <f>IF(K581&lt;&gt;"",VLOOKUP($J581,'YARN CODES'!$A$2:$E1000,3,0),"")</f>
        <v/>
      </c>
      <c r="M581" s="4">
        <f>IF(L581&lt;&gt;"",VLOOKUP($J581,'YARN CODES'!$A$2:$E1000,4,0),"")</f>
        <v/>
      </c>
      <c r="N581" s="4">
        <f>IF(M581&lt;&gt;"",VLOOKUP($J581,'YARN CODES'!$A$2:$E1000,4,0),"")</f>
        <v/>
      </c>
    </row>
    <row r="582" ht="16.2" customHeight="1" s="87">
      <c r="C582" s="59">
        <f>IF(J582&lt;&gt;"","CWA","")</f>
        <v/>
      </c>
      <c r="K582" s="4">
        <f>IF(J582&lt;&gt;"",VLOOKUP($J582,'YARN CODES'!$A$2:$E1000,2,0),"")</f>
        <v/>
      </c>
      <c r="L582" s="4">
        <f>IF(K582&lt;&gt;"",VLOOKUP($J582,'YARN CODES'!$A$2:$E1000,3,0),"")</f>
        <v/>
      </c>
      <c r="M582" s="4">
        <f>IF(L582&lt;&gt;"",VLOOKUP($J582,'YARN CODES'!$A$2:$E1000,4,0),"")</f>
        <v/>
      </c>
      <c r="N582" s="4">
        <f>IF(M582&lt;&gt;"",VLOOKUP($J582,'YARN CODES'!$A$2:$E1000,4,0),"")</f>
        <v/>
      </c>
    </row>
    <row r="583" ht="16.2" customHeight="1" s="87">
      <c r="C583" s="59">
        <f>IF(J583&lt;&gt;"","CWA","")</f>
        <v/>
      </c>
      <c r="K583" s="4">
        <f>IF(J583&lt;&gt;"",VLOOKUP($J583,'YARN CODES'!$A$2:$E1000,2,0),"")</f>
        <v/>
      </c>
      <c r="L583" s="4">
        <f>IF(K583&lt;&gt;"",VLOOKUP($J583,'YARN CODES'!$A$2:$E1000,3,0),"")</f>
        <v/>
      </c>
      <c r="M583" s="4">
        <f>IF(L583&lt;&gt;"",VLOOKUP($J583,'YARN CODES'!$A$2:$E1000,4,0),"")</f>
        <v/>
      </c>
      <c r="N583" s="4">
        <f>IF(M583&lt;&gt;"",VLOOKUP($J583,'YARN CODES'!$A$2:$E1000,4,0),"")</f>
        <v/>
      </c>
    </row>
    <row r="584" ht="16.2" customHeight="1" s="87">
      <c r="C584" s="59">
        <f>IF(J584&lt;&gt;"","CWA","")</f>
        <v/>
      </c>
      <c r="K584" s="4">
        <f>IF(J584&lt;&gt;"",VLOOKUP($J584,'YARN CODES'!$A$2:$E1000,2,0),"")</f>
        <v/>
      </c>
      <c r="L584" s="4">
        <f>IF(K584&lt;&gt;"",VLOOKUP($J584,'YARN CODES'!$A$2:$E1000,3,0),"")</f>
        <v/>
      </c>
      <c r="M584" s="4">
        <f>IF(L584&lt;&gt;"",VLOOKUP($J584,'YARN CODES'!$A$2:$E1000,4,0),"")</f>
        <v/>
      </c>
      <c r="N584" s="4">
        <f>IF(M584&lt;&gt;"",VLOOKUP($J584,'YARN CODES'!$A$2:$E1000,4,0),"")</f>
        <v/>
      </c>
    </row>
    <row r="585" ht="16.2" customHeight="1" s="87">
      <c r="C585" s="59">
        <f>IF(J585&lt;&gt;"","CWA","")</f>
        <v/>
      </c>
      <c r="K585" s="4">
        <f>IF(J585&lt;&gt;"",VLOOKUP($J585,'YARN CODES'!$A$2:$E1000,2,0),"")</f>
        <v/>
      </c>
      <c r="L585" s="4">
        <f>IF(K585&lt;&gt;"",VLOOKUP($J585,'YARN CODES'!$A$2:$E1000,3,0),"")</f>
        <v/>
      </c>
      <c r="M585" s="4">
        <f>IF(L585&lt;&gt;"",VLOOKUP($J585,'YARN CODES'!$A$2:$E1000,4,0),"")</f>
        <v/>
      </c>
      <c r="N585" s="4">
        <f>IF(M585&lt;&gt;"",VLOOKUP($J585,'YARN CODES'!$A$2:$E1000,4,0),"")</f>
        <v/>
      </c>
    </row>
    <row r="586" ht="16.2" customHeight="1" s="87">
      <c r="C586" s="59">
        <f>IF(J586&lt;&gt;"","CWA","")</f>
        <v/>
      </c>
      <c r="K586" s="4">
        <f>IF(J586&lt;&gt;"",VLOOKUP($J586,'YARN CODES'!$A$2:$E1000,2,0),"")</f>
        <v/>
      </c>
      <c r="L586" s="4">
        <f>IF(K586&lt;&gt;"",VLOOKUP($J586,'YARN CODES'!$A$2:$E1000,3,0),"")</f>
        <v/>
      </c>
      <c r="M586" s="4">
        <f>IF(L586&lt;&gt;"",VLOOKUP($J586,'YARN CODES'!$A$2:$E1000,4,0),"")</f>
        <v/>
      </c>
      <c r="N586" s="4">
        <f>IF(M586&lt;&gt;"",VLOOKUP($J586,'YARN CODES'!$A$2:$E1000,4,0),"")</f>
        <v/>
      </c>
    </row>
    <row r="587" ht="16.2" customHeight="1" s="87">
      <c r="C587" s="59">
        <f>IF(J587&lt;&gt;"","CWA","")</f>
        <v/>
      </c>
      <c r="K587" s="4">
        <f>IF(J587&lt;&gt;"",VLOOKUP($J587,'YARN CODES'!$A$2:$E1000,2,0),"")</f>
        <v/>
      </c>
      <c r="L587" s="4">
        <f>IF(K587&lt;&gt;"",VLOOKUP($J587,'YARN CODES'!$A$2:$E1000,3,0),"")</f>
        <v/>
      </c>
      <c r="M587" s="4">
        <f>IF(L587&lt;&gt;"",VLOOKUP($J587,'YARN CODES'!$A$2:$E1000,4,0),"")</f>
        <v/>
      </c>
      <c r="N587" s="4">
        <f>IF(M587&lt;&gt;"",VLOOKUP($J587,'YARN CODES'!$A$2:$E1000,4,0),"")</f>
        <v/>
      </c>
    </row>
    <row r="588" ht="16.2" customHeight="1" s="87">
      <c r="C588" s="59">
        <f>IF(J588&lt;&gt;"","CWA","")</f>
        <v/>
      </c>
      <c r="K588" s="4">
        <f>IF(J588&lt;&gt;"",VLOOKUP($J588,'YARN CODES'!$A$2:$E1000,2,0),"")</f>
        <v/>
      </c>
      <c r="L588" s="4">
        <f>IF(K588&lt;&gt;"",VLOOKUP($J588,'YARN CODES'!$A$2:$E1000,3,0),"")</f>
        <v/>
      </c>
      <c r="M588" s="4">
        <f>IF(L588&lt;&gt;"",VLOOKUP($J588,'YARN CODES'!$A$2:$E1000,4,0),"")</f>
        <v/>
      </c>
      <c r="N588" s="4">
        <f>IF(M588&lt;&gt;"",VLOOKUP($J588,'YARN CODES'!$A$2:$E1000,4,0),"")</f>
        <v/>
      </c>
    </row>
    <row r="589" ht="16.2" customHeight="1" s="87">
      <c r="C589" s="59">
        <f>IF(J589&lt;&gt;"","CWA","")</f>
        <v/>
      </c>
      <c r="K589" s="4">
        <f>IF(J589&lt;&gt;"",VLOOKUP($J589,'YARN CODES'!$A$2:$E1000,2,0),"")</f>
        <v/>
      </c>
      <c r="L589" s="4">
        <f>IF(K589&lt;&gt;"",VLOOKUP($J589,'YARN CODES'!$A$2:$E1000,3,0),"")</f>
        <v/>
      </c>
      <c r="M589" s="4">
        <f>IF(L589&lt;&gt;"",VLOOKUP($J589,'YARN CODES'!$A$2:$E1000,4,0),"")</f>
        <v/>
      </c>
      <c r="N589" s="4">
        <f>IF(M589&lt;&gt;"",VLOOKUP($J589,'YARN CODES'!$A$2:$E1000,4,0),"")</f>
        <v/>
      </c>
    </row>
    <row r="590" ht="16.2" customHeight="1" s="87">
      <c r="C590" s="59">
        <f>IF(J590&lt;&gt;"","CWA","")</f>
        <v/>
      </c>
      <c r="K590" s="4">
        <f>IF(J590&lt;&gt;"",VLOOKUP($J590,'YARN CODES'!$A$2:$E1000,2,0),"")</f>
        <v/>
      </c>
      <c r="L590" s="4">
        <f>IF(K590&lt;&gt;"",VLOOKUP($J590,'YARN CODES'!$A$2:$E1000,3,0),"")</f>
        <v/>
      </c>
      <c r="M590" s="4">
        <f>IF(L590&lt;&gt;"",VLOOKUP($J590,'YARN CODES'!$A$2:$E1000,4,0),"")</f>
        <v/>
      </c>
      <c r="N590" s="4">
        <f>IF(M590&lt;&gt;"",VLOOKUP($J590,'YARN CODES'!$A$2:$E1000,4,0),"")</f>
        <v/>
      </c>
    </row>
    <row r="591" ht="16.2" customHeight="1" s="87">
      <c r="C591" s="59">
        <f>IF(J591&lt;&gt;"","CWA","")</f>
        <v/>
      </c>
      <c r="K591" s="4">
        <f>IF(J591&lt;&gt;"",VLOOKUP($J591,'YARN CODES'!$A$2:$E1000,2,0),"")</f>
        <v/>
      </c>
      <c r="L591" s="4">
        <f>IF(K591&lt;&gt;"",VLOOKUP($J591,'YARN CODES'!$A$2:$E1000,3,0),"")</f>
        <v/>
      </c>
      <c r="M591" s="4">
        <f>IF(L591&lt;&gt;"",VLOOKUP($J591,'YARN CODES'!$A$2:$E1000,4,0),"")</f>
        <v/>
      </c>
      <c r="N591" s="4">
        <f>IF(M591&lt;&gt;"",VLOOKUP($J591,'YARN CODES'!$A$2:$E1000,4,0),"")</f>
        <v/>
      </c>
    </row>
    <row r="592" ht="16.2" customHeight="1" s="87">
      <c r="C592" s="59">
        <f>IF(J592&lt;&gt;"","CWA","")</f>
        <v/>
      </c>
      <c r="K592" s="4">
        <f>IF(J592&lt;&gt;"",VLOOKUP($J592,'YARN CODES'!$A$2:$E1000,2,0),"")</f>
        <v/>
      </c>
      <c r="L592" s="4">
        <f>IF(K592&lt;&gt;"",VLOOKUP($J592,'YARN CODES'!$A$2:$E1000,3,0),"")</f>
        <v/>
      </c>
      <c r="M592" s="4">
        <f>IF(L592&lt;&gt;"",VLOOKUP($J592,'YARN CODES'!$A$2:$E1000,4,0),"")</f>
        <v/>
      </c>
      <c r="N592" s="4">
        <f>IF(M592&lt;&gt;"",VLOOKUP($J592,'YARN CODES'!$A$2:$E1000,4,0),"")</f>
        <v/>
      </c>
    </row>
    <row r="593" ht="16.2" customHeight="1" s="87">
      <c r="C593" s="59">
        <f>IF(J593&lt;&gt;"","CWA","")</f>
        <v/>
      </c>
      <c r="K593" s="4">
        <f>IF(J593&lt;&gt;"",VLOOKUP($J593,'YARN CODES'!$A$2:$E1000,2,0),"")</f>
        <v/>
      </c>
      <c r="L593" s="4">
        <f>IF(K593&lt;&gt;"",VLOOKUP($J593,'YARN CODES'!$A$2:$E1000,3,0),"")</f>
        <v/>
      </c>
      <c r="M593" s="4">
        <f>IF(L593&lt;&gt;"",VLOOKUP($J593,'YARN CODES'!$A$2:$E1000,4,0),"")</f>
        <v/>
      </c>
      <c r="N593" s="4">
        <f>IF(M593&lt;&gt;"",VLOOKUP($J593,'YARN CODES'!$A$2:$E1000,4,0),"")</f>
        <v/>
      </c>
    </row>
    <row r="594" ht="16.2" customHeight="1" s="87">
      <c r="C594" s="59">
        <f>IF(J594&lt;&gt;"","CWA","")</f>
        <v/>
      </c>
      <c r="K594" s="4">
        <f>IF(J594&lt;&gt;"",VLOOKUP($J594,'YARN CODES'!$A$2:$E1000,2,0),"")</f>
        <v/>
      </c>
      <c r="L594" s="4">
        <f>IF(K594&lt;&gt;"",VLOOKUP($J594,'YARN CODES'!$A$2:$E1000,3,0),"")</f>
        <v/>
      </c>
      <c r="M594" s="4">
        <f>IF(L594&lt;&gt;"",VLOOKUP($J594,'YARN CODES'!$A$2:$E1000,4,0),"")</f>
        <v/>
      </c>
      <c r="N594" s="4">
        <f>IF(M594&lt;&gt;"",VLOOKUP($J594,'YARN CODES'!$A$2:$E1000,4,0),"")</f>
        <v/>
      </c>
    </row>
    <row r="595" ht="16.2" customHeight="1" s="87">
      <c r="C595" s="59">
        <f>IF(J595&lt;&gt;"","CWA","")</f>
        <v/>
      </c>
      <c r="K595" s="4">
        <f>IF(J595&lt;&gt;"",VLOOKUP($J595,'YARN CODES'!$A$2:$E1000,2,0),"")</f>
        <v/>
      </c>
      <c r="L595" s="4">
        <f>IF(K595&lt;&gt;"",VLOOKUP($J595,'YARN CODES'!$A$2:$E1000,3,0),"")</f>
        <v/>
      </c>
      <c r="M595" s="4">
        <f>IF(L595&lt;&gt;"",VLOOKUP($J595,'YARN CODES'!$A$2:$E1000,4,0),"")</f>
        <v/>
      </c>
      <c r="N595" s="4">
        <f>IF(M595&lt;&gt;"",VLOOKUP($J595,'YARN CODES'!$A$2:$E1000,4,0),"")</f>
        <v/>
      </c>
    </row>
    <row r="596" ht="16.2" customHeight="1" s="87">
      <c r="C596" s="59">
        <f>IF(J596&lt;&gt;"","CWA","")</f>
        <v/>
      </c>
      <c r="K596" s="4">
        <f>IF(J596&lt;&gt;"",VLOOKUP($J596,'YARN CODES'!$A$2:$E1000,2,0),"")</f>
        <v/>
      </c>
      <c r="L596" s="4">
        <f>IF(K596&lt;&gt;"",VLOOKUP($J596,'YARN CODES'!$A$2:$E1000,3,0),"")</f>
        <v/>
      </c>
      <c r="M596" s="4">
        <f>IF(L596&lt;&gt;"",VLOOKUP($J596,'YARN CODES'!$A$2:$E1000,4,0),"")</f>
        <v/>
      </c>
      <c r="N596" s="4">
        <f>IF(M596&lt;&gt;"",VLOOKUP($J596,'YARN CODES'!$A$2:$E1000,4,0),"")</f>
        <v/>
      </c>
    </row>
    <row r="597" ht="16.2" customHeight="1" s="87">
      <c r="C597" s="59">
        <f>IF(J597&lt;&gt;"","CWA","")</f>
        <v/>
      </c>
      <c r="K597" s="4">
        <f>IF(J597&lt;&gt;"",VLOOKUP($J597,'YARN CODES'!$A$2:$E1000,2,0),"")</f>
        <v/>
      </c>
      <c r="L597" s="4">
        <f>IF(K597&lt;&gt;"",VLOOKUP($J597,'YARN CODES'!$A$2:$E1000,3,0),"")</f>
        <v/>
      </c>
      <c r="M597" s="4">
        <f>IF(L597&lt;&gt;"",VLOOKUP($J597,'YARN CODES'!$A$2:$E1000,4,0),"")</f>
        <v/>
      </c>
      <c r="N597" s="4">
        <f>IF(M597&lt;&gt;"",VLOOKUP($J597,'YARN CODES'!$A$2:$E1000,4,0),"")</f>
        <v/>
      </c>
    </row>
    <row r="598" ht="16.2" customHeight="1" s="87">
      <c r="C598" s="59">
        <f>IF(J598&lt;&gt;"","CWA","")</f>
        <v/>
      </c>
      <c r="K598" s="4">
        <f>IF(J598&lt;&gt;"",VLOOKUP($J598,'YARN CODES'!$A$2:$E1000,2,0),"")</f>
        <v/>
      </c>
      <c r="L598" s="4">
        <f>IF(K598&lt;&gt;"",VLOOKUP($J598,'YARN CODES'!$A$2:$E1000,3,0),"")</f>
        <v/>
      </c>
      <c r="M598" s="4">
        <f>IF(L598&lt;&gt;"",VLOOKUP($J598,'YARN CODES'!$A$2:$E1000,4,0),"")</f>
        <v/>
      </c>
      <c r="N598" s="4">
        <f>IF(M598&lt;&gt;"",VLOOKUP($J598,'YARN CODES'!$A$2:$E1000,4,0),"")</f>
        <v/>
      </c>
    </row>
    <row r="599" ht="16.2" customHeight="1" s="87">
      <c r="C599" s="59">
        <f>IF(J599&lt;&gt;"","CWA","")</f>
        <v/>
      </c>
      <c r="K599" s="4">
        <f>IF(J599&lt;&gt;"",VLOOKUP($J599,'YARN CODES'!$A$2:$E1000,2,0),"")</f>
        <v/>
      </c>
      <c r="L599" s="4">
        <f>IF(K599&lt;&gt;"",VLOOKUP($J599,'YARN CODES'!$A$2:$E1000,3,0),"")</f>
        <v/>
      </c>
      <c r="M599" s="4">
        <f>IF(L599&lt;&gt;"",VLOOKUP($J599,'YARN CODES'!$A$2:$E1000,4,0),"")</f>
        <v/>
      </c>
      <c r="N599" s="4">
        <f>IF(M599&lt;&gt;"",VLOOKUP($J599,'YARN CODES'!$A$2:$E1000,4,0),"")</f>
        <v/>
      </c>
    </row>
    <row r="600" ht="16.2" customHeight="1" s="87">
      <c r="C600" s="59">
        <f>IF(J600&lt;&gt;"","CWA","")</f>
        <v/>
      </c>
      <c r="K600" s="4">
        <f>IF(J600&lt;&gt;"",VLOOKUP($J600,'YARN CODES'!$A$2:$E1000,2,0),"")</f>
        <v/>
      </c>
      <c r="L600" s="4">
        <f>IF(K600&lt;&gt;"",VLOOKUP($J600,'YARN CODES'!$A$2:$E1000,3,0),"")</f>
        <v/>
      </c>
      <c r="M600" s="4">
        <f>IF(L600&lt;&gt;"",VLOOKUP($J600,'YARN CODES'!$A$2:$E1000,4,0),"")</f>
        <v/>
      </c>
      <c r="N600" s="4">
        <f>IF(M600&lt;&gt;"",VLOOKUP($J600,'YARN CODES'!$A$2:$E1000,4,0),"")</f>
        <v/>
      </c>
    </row>
    <row r="601" ht="16.2" customHeight="1" s="87">
      <c r="C601" s="59">
        <f>IF(J601&lt;&gt;"","CWA","")</f>
        <v/>
      </c>
      <c r="K601" s="4">
        <f>IF(J601&lt;&gt;"",VLOOKUP($J601,'YARN CODES'!$A$2:$E1000,2,0),"")</f>
        <v/>
      </c>
      <c r="L601" s="4">
        <f>IF(K601&lt;&gt;"",VLOOKUP($J601,'YARN CODES'!$A$2:$E1000,3,0),"")</f>
        <v/>
      </c>
      <c r="M601" s="4">
        <f>IF(L601&lt;&gt;"",VLOOKUP($J601,'YARN CODES'!$A$2:$E1000,4,0),"")</f>
        <v/>
      </c>
      <c r="N601" s="4">
        <f>IF(M601&lt;&gt;"",VLOOKUP($J601,'YARN CODES'!$A$2:$E1000,4,0),"")</f>
        <v/>
      </c>
    </row>
    <row r="602" ht="16.2" customHeight="1" s="87">
      <c r="C602" s="59">
        <f>IF(J602&lt;&gt;"","CWA","")</f>
        <v/>
      </c>
      <c r="K602" s="4">
        <f>IF(J602&lt;&gt;"",VLOOKUP($J602,'YARN CODES'!$A$2:$E1000,2,0),"")</f>
        <v/>
      </c>
      <c r="L602" s="4">
        <f>IF(K602&lt;&gt;"",VLOOKUP($J602,'YARN CODES'!$A$2:$E1000,3,0),"")</f>
        <v/>
      </c>
      <c r="M602" s="4">
        <f>IF(L602&lt;&gt;"",VLOOKUP($J602,'YARN CODES'!$A$2:$E1000,4,0),"")</f>
        <v/>
      </c>
      <c r="N602" s="4">
        <f>IF(M602&lt;&gt;"",VLOOKUP($J602,'YARN CODES'!$A$2:$E1000,4,0),"")</f>
        <v/>
      </c>
    </row>
    <row r="603" ht="16.2" customHeight="1" s="87">
      <c r="C603" s="59">
        <f>IF(J603&lt;&gt;"","CWA","")</f>
        <v/>
      </c>
      <c r="K603" s="4">
        <f>IF(J603&lt;&gt;"",VLOOKUP($J603,'YARN CODES'!$A$2:$E1000,2,0),"")</f>
        <v/>
      </c>
      <c r="L603" s="4">
        <f>IF(K603&lt;&gt;"",VLOOKUP($J603,'YARN CODES'!$A$2:$E1000,3,0),"")</f>
        <v/>
      </c>
      <c r="M603" s="4">
        <f>IF(L603&lt;&gt;"",VLOOKUP($J603,'YARN CODES'!$A$2:$E1000,4,0),"")</f>
        <v/>
      </c>
      <c r="N603" s="4">
        <f>IF(M603&lt;&gt;"",VLOOKUP($J603,'YARN CODES'!$A$2:$E1000,4,0),"")</f>
        <v/>
      </c>
    </row>
    <row r="604" ht="16.2" customHeight="1" s="87">
      <c r="C604" s="59">
        <f>IF(J604&lt;&gt;"","CWA","")</f>
        <v/>
      </c>
      <c r="K604" s="4">
        <f>IF(J604&lt;&gt;"",VLOOKUP($J604,'YARN CODES'!$A$2:$E1000,2,0),"")</f>
        <v/>
      </c>
      <c r="L604" s="4">
        <f>IF(K604&lt;&gt;"",VLOOKUP($J604,'YARN CODES'!$A$2:$E1000,3,0),"")</f>
        <v/>
      </c>
      <c r="M604" s="4">
        <f>IF(L604&lt;&gt;"",VLOOKUP($J604,'YARN CODES'!$A$2:$E1000,4,0),"")</f>
        <v/>
      </c>
      <c r="N604" s="4">
        <f>IF(M604&lt;&gt;"",VLOOKUP($J604,'YARN CODES'!$A$2:$E1000,4,0),"")</f>
        <v/>
      </c>
    </row>
    <row r="605" ht="16.2" customHeight="1" s="87">
      <c r="C605" s="59">
        <f>IF(J605&lt;&gt;"","CWA","")</f>
        <v/>
      </c>
      <c r="K605" s="4">
        <f>IF(J605&lt;&gt;"",VLOOKUP($J605,'YARN CODES'!$A$2:$E1000,2,0),"")</f>
        <v/>
      </c>
      <c r="L605" s="4">
        <f>IF(K605&lt;&gt;"",VLOOKUP($J605,'YARN CODES'!$A$2:$E1000,3,0),"")</f>
        <v/>
      </c>
      <c r="M605" s="4">
        <f>IF(L605&lt;&gt;"",VLOOKUP($J605,'YARN CODES'!$A$2:$E1000,4,0),"")</f>
        <v/>
      </c>
      <c r="N605" s="4">
        <f>IF(M605&lt;&gt;"",VLOOKUP($J605,'YARN CODES'!$A$2:$E1000,4,0),"")</f>
        <v/>
      </c>
    </row>
    <row r="606" ht="16.2" customHeight="1" s="87">
      <c r="C606" s="59">
        <f>IF(J606&lt;&gt;"","CWA","")</f>
        <v/>
      </c>
      <c r="K606" s="4">
        <f>IF(J606&lt;&gt;"",VLOOKUP($J606,'YARN CODES'!$A$2:$E1000,2,0),"")</f>
        <v/>
      </c>
      <c r="L606" s="4">
        <f>IF(K606&lt;&gt;"",VLOOKUP($J606,'YARN CODES'!$A$2:$E1000,3,0),"")</f>
        <v/>
      </c>
      <c r="M606" s="4">
        <f>IF(L606&lt;&gt;"",VLOOKUP($J606,'YARN CODES'!$A$2:$E1000,4,0),"")</f>
        <v/>
      </c>
      <c r="N606" s="4">
        <f>IF(M606&lt;&gt;"",VLOOKUP($J606,'YARN CODES'!$A$2:$E1000,4,0),"")</f>
        <v/>
      </c>
    </row>
    <row r="607" ht="16.2" customHeight="1" s="87">
      <c r="C607" s="59">
        <f>IF(J607&lt;&gt;"","CWA","")</f>
        <v/>
      </c>
      <c r="K607" s="4">
        <f>IF(J607&lt;&gt;"",VLOOKUP($J607,'YARN CODES'!$A$2:$E1000,2,0),"")</f>
        <v/>
      </c>
      <c r="L607" s="4">
        <f>IF(K607&lt;&gt;"",VLOOKUP($J607,'YARN CODES'!$A$2:$E1000,3,0),"")</f>
        <v/>
      </c>
      <c r="M607" s="4">
        <f>IF(L607&lt;&gt;"",VLOOKUP($J607,'YARN CODES'!$A$2:$E1000,4,0),"")</f>
        <v/>
      </c>
      <c r="N607" s="4">
        <f>IF(M607&lt;&gt;"",VLOOKUP($J607,'YARN CODES'!$A$2:$E1000,4,0),"")</f>
        <v/>
      </c>
    </row>
    <row r="608" ht="16.2" customHeight="1" s="87">
      <c r="C608" s="59">
        <f>IF(J608&lt;&gt;"","CWA","")</f>
        <v/>
      </c>
      <c r="K608" s="4">
        <f>IF(J608&lt;&gt;"",VLOOKUP($J608,'YARN CODES'!$A$2:$E1000,2,0),"")</f>
        <v/>
      </c>
      <c r="L608" s="4">
        <f>IF(K608&lt;&gt;"",VLOOKUP($J608,'YARN CODES'!$A$2:$E1000,3,0),"")</f>
        <v/>
      </c>
      <c r="M608" s="4">
        <f>IF(L608&lt;&gt;"",VLOOKUP($J608,'YARN CODES'!$A$2:$E1000,4,0),"")</f>
        <v/>
      </c>
      <c r="N608" s="4">
        <f>IF(M608&lt;&gt;"",VLOOKUP($J608,'YARN CODES'!$A$2:$E1000,4,0),"")</f>
        <v/>
      </c>
    </row>
    <row r="609" ht="16.2" customHeight="1" s="87">
      <c r="C609" s="59">
        <f>IF(J609&lt;&gt;"","CWA","")</f>
        <v/>
      </c>
      <c r="K609" s="4">
        <f>IF(J609&lt;&gt;"",VLOOKUP($J609,'YARN CODES'!$A$2:$E1000,2,0),"")</f>
        <v/>
      </c>
      <c r="L609" s="4">
        <f>IF(K609&lt;&gt;"",VLOOKUP($J609,'YARN CODES'!$A$2:$E1000,3,0),"")</f>
        <v/>
      </c>
      <c r="M609" s="4">
        <f>IF(L609&lt;&gt;"",VLOOKUP($J609,'YARN CODES'!$A$2:$E1000,4,0),"")</f>
        <v/>
      </c>
      <c r="N609" s="4">
        <f>IF(M609&lt;&gt;"",VLOOKUP($J609,'YARN CODES'!$A$2:$E1000,4,0),"")</f>
        <v/>
      </c>
    </row>
    <row r="610" ht="16.2" customHeight="1" s="87">
      <c r="C610" s="59">
        <f>IF(J610&lt;&gt;"","CWA","")</f>
        <v/>
      </c>
      <c r="K610" s="4">
        <f>IF(J610&lt;&gt;"",VLOOKUP($J610,'YARN CODES'!$A$2:$E1000,2,0),"")</f>
        <v/>
      </c>
      <c r="L610" s="4">
        <f>IF(K610&lt;&gt;"",VLOOKUP($J610,'YARN CODES'!$A$2:$E1000,3,0),"")</f>
        <v/>
      </c>
      <c r="M610" s="4">
        <f>IF(L610&lt;&gt;"",VLOOKUP($J610,'YARN CODES'!$A$2:$E1000,4,0),"")</f>
        <v/>
      </c>
      <c r="N610" s="4">
        <f>IF(M610&lt;&gt;"",VLOOKUP($J610,'YARN CODES'!$A$2:$E1000,4,0),"")</f>
        <v/>
      </c>
    </row>
    <row r="611" ht="16.2" customHeight="1" s="87">
      <c r="C611" s="59">
        <f>IF(J611&lt;&gt;"","CWA","")</f>
        <v/>
      </c>
      <c r="K611" s="4">
        <f>IF(J611&lt;&gt;"",VLOOKUP($J611,'YARN CODES'!$A$2:$E1000,2,0),"")</f>
        <v/>
      </c>
      <c r="L611" s="4">
        <f>IF(K611&lt;&gt;"",VLOOKUP($J611,'YARN CODES'!$A$2:$E1000,3,0),"")</f>
        <v/>
      </c>
      <c r="M611" s="4">
        <f>IF(L611&lt;&gt;"",VLOOKUP($J611,'YARN CODES'!$A$2:$E1000,4,0),"")</f>
        <v/>
      </c>
      <c r="N611" s="4">
        <f>IF(M611&lt;&gt;"",VLOOKUP($J611,'YARN CODES'!$A$2:$E1000,4,0),"")</f>
        <v/>
      </c>
    </row>
    <row r="612" ht="16.2" customHeight="1" s="87">
      <c r="C612" s="59">
        <f>IF(J612&lt;&gt;"","CWA","")</f>
        <v/>
      </c>
      <c r="K612" s="4">
        <f>IF(J612&lt;&gt;"",VLOOKUP($J612,'YARN CODES'!$A$2:$E1000,2,0),"")</f>
        <v/>
      </c>
      <c r="L612" s="4">
        <f>IF(K612&lt;&gt;"",VLOOKUP($J612,'YARN CODES'!$A$2:$E1000,3,0),"")</f>
        <v/>
      </c>
      <c r="M612" s="4">
        <f>IF(L612&lt;&gt;"",VLOOKUP($J612,'YARN CODES'!$A$2:$E1000,4,0),"")</f>
        <v/>
      </c>
      <c r="N612" s="4">
        <f>IF(M612&lt;&gt;"",VLOOKUP($J612,'YARN CODES'!$A$2:$E1000,4,0),"")</f>
        <v/>
      </c>
    </row>
    <row r="613" ht="16.2" customHeight="1" s="87">
      <c r="C613" s="59">
        <f>IF(J613&lt;&gt;"","CWA","")</f>
        <v/>
      </c>
      <c r="K613" s="4">
        <f>IF(J613&lt;&gt;"",VLOOKUP($J613,'YARN CODES'!$A$2:$E1000,2,0),"")</f>
        <v/>
      </c>
      <c r="L613" s="4">
        <f>IF(K613&lt;&gt;"",VLOOKUP($J613,'YARN CODES'!$A$2:$E1000,3,0),"")</f>
        <v/>
      </c>
      <c r="M613" s="4">
        <f>IF(L613&lt;&gt;"",VLOOKUP($J613,'YARN CODES'!$A$2:$E1000,4,0),"")</f>
        <v/>
      </c>
      <c r="N613" s="4">
        <f>IF(M613&lt;&gt;"",VLOOKUP($J613,'YARN CODES'!$A$2:$E1000,4,0),"")</f>
        <v/>
      </c>
    </row>
    <row r="614" ht="16.2" customHeight="1" s="87">
      <c r="C614" s="59">
        <f>IF(J614&lt;&gt;"","CWA","")</f>
        <v/>
      </c>
      <c r="K614" s="4">
        <f>IF(J614&lt;&gt;"",VLOOKUP($J614,'YARN CODES'!$A$2:$E1000,2,0),"")</f>
        <v/>
      </c>
      <c r="L614" s="4">
        <f>IF(K614&lt;&gt;"",VLOOKUP($J614,'YARN CODES'!$A$2:$E1000,3,0),"")</f>
        <v/>
      </c>
      <c r="M614" s="4">
        <f>IF(L614&lt;&gt;"",VLOOKUP($J614,'YARN CODES'!$A$2:$E1000,4,0),"")</f>
        <v/>
      </c>
      <c r="N614" s="4">
        <f>IF(M614&lt;&gt;"",VLOOKUP($J614,'YARN CODES'!$A$2:$E1000,4,0),"")</f>
        <v/>
      </c>
    </row>
    <row r="615" ht="16.2" customHeight="1" s="87">
      <c r="C615" s="59">
        <f>IF(J615&lt;&gt;"","CWA","")</f>
        <v/>
      </c>
      <c r="K615" s="4">
        <f>IF(J615&lt;&gt;"",VLOOKUP($J615,'YARN CODES'!$A$2:$E1000,2,0),"")</f>
        <v/>
      </c>
      <c r="L615" s="4">
        <f>IF(K615&lt;&gt;"",VLOOKUP($J615,'YARN CODES'!$A$2:$E1000,3,0),"")</f>
        <v/>
      </c>
      <c r="M615" s="4">
        <f>IF(L615&lt;&gt;"",VLOOKUP($J615,'YARN CODES'!$A$2:$E1000,4,0),"")</f>
        <v/>
      </c>
      <c r="N615" s="4">
        <f>IF(M615&lt;&gt;"",VLOOKUP($J615,'YARN CODES'!$A$2:$E1000,4,0),"")</f>
        <v/>
      </c>
    </row>
    <row r="616" ht="16.2" customHeight="1" s="87">
      <c r="C616" s="59">
        <f>IF(J616&lt;&gt;"","CWA","")</f>
        <v/>
      </c>
      <c r="K616" s="4">
        <f>IF(J616&lt;&gt;"",VLOOKUP($J616,'YARN CODES'!$A$2:$E1000,2,0),"")</f>
        <v/>
      </c>
      <c r="L616" s="4">
        <f>IF(K616&lt;&gt;"",VLOOKUP($J616,'YARN CODES'!$A$2:$E1000,3,0),"")</f>
        <v/>
      </c>
      <c r="M616" s="4">
        <f>IF(L616&lt;&gt;"",VLOOKUP($J616,'YARN CODES'!$A$2:$E1000,4,0),"")</f>
        <v/>
      </c>
      <c r="N616" s="4">
        <f>IF(M616&lt;&gt;"",VLOOKUP($J616,'YARN CODES'!$A$2:$E1000,4,0),"")</f>
        <v/>
      </c>
    </row>
    <row r="617" ht="16.2" customHeight="1" s="87">
      <c r="C617" s="59">
        <f>IF(J617&lt;&gt;"","CWA","")</f>
        <v/>
      </c>
      <c r="K617" s="4">
        <f>IF(J617&lt;&gt;"",VLOOKUP($J617,'YARN CODES'!$A$2:$E1000,2,0),"")</f>
        <v/>
      </c>
      <c r="L617" s="4">
        <f>IF(K617&lt;&gt;"",VLOOKUP($J617,'YARN CODES'!$A$2:$E1000,3,0),"")</f>
        <v/>
      </c>
      <c r="M617" s="4">
        <f>IF(L617&lt;&gt;"",VLOOKUP($J617,'YARN CODES'!$A$2:$E1000,4,0),"")</f>
        <v/>
      </c>
      <c r="N617" s="4">
        <f>IF(M617&lt;&gt;"",VLOOKUP($J617,'YARN CODES'!$A$2:$E1000,4,0),"")</f>
        <v/>
      </c>
    </row>
    <row r="618" ht="16.2" customHeight="1" s="87">
      <c r="C618" s="59">
        <f>IF(J618&lt;&gt;"","CWA","")</f>
        <v/>
      </c>
      <c r="K618" s="4">
        <f>IF(J618&lt;&gt;"",VLOOKUP($J618,'YARN CODES'!$A$2:$E1000,2,0),"")</f>
        <v/>
      </c>
      <c r="L618" s="4">
        <f>IF(K618&lt;&gt;"",VLOOKUP($J618,'YARN CODES'!$A$2:$E1000,3,0),"")</f>
        <v/>
      </c>
      <c r="M618" s="4">
        <f>IF(L618&lt;&gt;"",VLOOKUP($J618,'YARN CODES'!$A$2:$E1000,4,0),"")</f>
        <v/>
      </c>
      <c r="N618" s="4">
        <f>IF(M618&lt;&gt;"",VLOOKUP($J618,'YARN CODES'!$A$2:$E1000,4,0),"")</f>
        <v/>
      </c>
    </row>
    <row r="619" ht="16.2" customHeight="1" s="87">
      <c r="C619" s="59">
        <f>IF(J619&lt;&gt;"","CWA","")</f>
        <v/>
      </c>
      <c r="K619" s="4">
        <f>IF(J619&lt;&gt;"",VLOOKUP($J619,'YARN CODES'!$A$2:$E1000,2,0),"")</f>
        <v/>
      </c>
      <c r="L619" s="4">
        <f>IF(K619&lt;&gt;"",VLOOKUP($J619,'YARN CODES'!$A$2:$E1000,3,0),"")</f>
        <v/>
      </c>
      <c r="M619" s="4">
        <f>IF(L619&lt;&gt;"",VLOOKUP($J619,'YARN CODES'!$A$2:$E1000,4,0),"")</f>
        <v/>
      </c>
      <c r="N619" s="4">
        <f>IF(M619&lt;&gt;"",VLOOKUP($J619,'YARN CODES'!$A$2:$E1000,4,0),"")</f>
        <v/>
      </c>
    </row>
    <row r="620" ht="16.2" customHeight="1" s="87">
      <c r="C620" s="59">
        <f>IF(J620&lt;&gt;"","CWA","")</f>
        <v/>
      </c>
      <c r="K620" s="4">
        <f>IF(J620&lt;&gt;"",VLOOKUP($J620,'YARN CODES'!$A$2:$E1000,2,0),"")</f>
        <v/>
      </c>
      <c r="L620" s="4">
        <f>IF(K620&lt;&gt;"",VLOOKUP($J620,'YARN CODES'!$A$2:$E1000,3,0),"")</f>
        <v/>
      </c>
      <c r="M620" s="4">
        <f>IF(L620&lt;&gt;"",VLOOKUP($J620,'YARN CODES'!$A$2:$E1000,4,0),"")</f>
        <v/>
      </c>
      <c r="N620" s="4">
        <f>IF(M620&lt;&gt;"",VLOOKUP($J620,'YARN CODES'!$A$2:$E1000,4,0),"")</f>
        <v/>
      </c>
    </row>
    <row r="621" ht="16.2" customHeight="1" s="87">
      <c r="C621" s="59">
        <f>IF(J621&lt;&gt;"","CWA","")</f>
        <v/>
      </c>
      <c r="K621" s="4">
        <f>IF(J621&lt;&gt;"",VLOOKUP($J621,'YARN CODES'!$A$2:$E1000,2,0),"")</f>
        <v/>
      </c>
      <c r="L621" s="4">
        <f>IF(K621&lt;&gt;"",VLOOKUP($J621,'YARN CODES'!$A$2:$E1000,3,0),"")</f>
        <v/>
      </c>
      <c r="M621" s="4">
        <f>IF(L621&lt;&gt;"",VLOOKUP($J621,'YARN CODES'!$A$2:$E1000,4,0),"")</f>
        <v/>
      </c>
      <c r="N621" s="4">
        <f>IF(M621&lt;&gt;"",VLOOKUP($J621,'YARN CODES'!$A$2:$E1000,4,0),"")</f>
        <v/>
      </c>
    </row>
    <row r="622" ht="16.2" customHeight="1" s="87">
      <c r="C622" s="59">
        <f>IF(J622&lt;&gt;"","CWA","")</f>
        <v/>
      </c>
      <c r="K622" s="4">
        <f>IF(J622&lt;&gt;"",VLOOKUP($J622,'YARN CODES'!$A$2:$E1000,2,0),"")</f>
        <v/>
      </c>
      <c r="L622" s="4">
        <f>IF(K622&lt;&gt;"",VLOOKUP($J622,'YARN CODES'!$A$2:$E1000,3,0),"")</f>
        <v/>
      </c>
      <c r="M622" s="4">
        <f>IF(L622&lt;&gt;"",VLOOKUP($J622,'YARN CODES'!$A$2:$E1000,4,0),"")</f>
        <v/>
      </c>
      <c r="N622" s="4">
        <f>IF(M622&lt;&gt;"",VLOOKUP($J622,'YARN CODES'!$A$2:$E1000,4,0),"")</f>
        <v/>
      </c>
    </row>
    <row r="623" ht="16.2" customHeight="1" s="87">
      <c r="C623" s="59">
        <f>IF(J623&lt;&gt;"","CWA","")</f>
        <v/>
      </c>
      <c r="K623" s="4">
        <f>IF(J623&lt;&gt;"",VLOOKUP($J623,'YARN CODES'!$A$2:$E1000,2,0),"")</f>
        <v/>
      </c>
      <c r="L623" s="4">
        <f>IF(K623&lt;&gt;"",VLOOKUP($J623,'YARN CODES'!$A$2:$E1000,3,0),"")</f>
        <v/>
      </c>
      <c r="M623" s="4">
        <f>IF(L623&lt;&gt;"",VLOOKUP($J623,'YARN CODES'!$A$2:$E1000,4,0),"")</f>
        <v/>
      </c>
      <c r="N623" s="4">
        <f>IF(M623&lt;&gt;"",VLOOKUP($J623,'YARN CODES'!$A$2:$E1000,4,0),"")</f>
        <v/>
      </c>
    </row>
    <row r="624" ht="16.2" customHeight="1" s="87">
      <c r="C624" s="59">
        <f>IF(J624&lt;&gt;"","CWA","")</f>
        <v/>
      </c>
      <c r="K624" s="4">
        <f>IF(J624&lt;&gt;"",VLOOKUP($J624,'YARN CODES'!$A$2:$E1000,2,0),"")</f>
        <v/>
      </c>
      <c r="L624" s="4">
        <f>IF(K624&lt;&gt;"",VLOOKUP($J624,'YARN CODES'!$A$2:$E1000,3,0),"")</f>
        <v/>
      </c>
      <c r="M624" s="4">
        <f>IF(L624&lt;&gt;"",VLOOKUP($J624,'YARN CODES'!$A$2:$E1000,4,0),"")</f>
        <v/>
      </c>
      <c r="N624" s="4">
        <f>IF(M624&lt;&gt;"",VLOOKUP($J624,'YARN CODES'!$A$2:$E1000,4,0),"")</f>
        <v/>
      </c>
    </row>
    <row r="625" ht="16.2" customHeight="1" s="87">
      <c r="C625" s="59">
        <f>IF(J625&lt;&gt;"","CWA","")</f>
        <v/>
      </c>
      <c r="K625" s="4">
        <f>IF(J625&lt;&gt;"",VLOOKUP($J625,'YARN CODES'!$A$2:$E1000,2,0),"")</f>
        <v/>
      </c>
      <c r="L625" s="4">
        <f>IF(K625&lt;&gt;"",VLOOKUP($J625,'YARN CODES'!$A$2:$E1000,3,0),"")</f>
        <v/>
      </c>
      <c r="M625" s="4">
        <f>IF(L625&lt;&gt;"",VLOOKUP($J625,'YARN CODES'!$A$2:$E1000,4,0),"")</f>
        <v/>
      </c>
      <c r="N625" s="4">
        <f>IF(M625&lt;&gt;"",VLOOKUP($J625,'YARN CODES'!$A$2:$E1000,4,0),"")</f>
        <v/>
      </c>
    </row>
    <row r="626" ht="16.2" customHeight="1" s="87">
      <c r="C626" s="59">
        <f>IF(J626&lt;&gt;"","CWA","")</f>
        <v/>
      </c>
      <c r="K626" s="4">
        <f>IF(J626&lt;&gt;"",VLOOKUP($J626,'YARN CODES'!$A$2:$E1000,2,0),"")</f>
        <v/>
      </c>
      <c r="L626" s="4">
        <f>IF(K626&lt;&gt;"",VLOOKUP($J626,'YARN CODES'!$A$2:$E1000,3,0),"")</f>
        <v/>
      </c>
      <c r="M626" s="4">
        <f>IF(L626&lt;&gt;"",VLOOKUP($J626,'YARN CODES'!$A$2:$E1000,4,0),"")</f>
        <v/>
      </c>
      <c r="N626" s="4">
        <f>IF(M626&lt;&gt;"",VLOOKUP($J626,'YARN CODES'!$A$2:$E1000,4,0),"")</f>
        <v/>
      </c>
    </row>
    <row r="627" ht="16.2" customHeight="1" s="87">
      <c r="C627" s="59">
        <f>IF(J627&lt;&gt;"","CWA","")</f>
        <v/>
      </c>
      <c r="K627" s="4">
        <f>IF(J627&lt;&gt;"",VLOOKUP($J627,'YARN CODES'!$A$2:$E1000,2,0),"")</f>
        <v/>
      </c>
      <c r="L627" s="4">
        <f>IF(K627&lt;&gt;"",VLOOKUP($J627,'YARN CODES'!$A$2:$E1000,3,0),"")</f>
        <v/>
      </c>
      <c r="M627" s="4">
        <f>IF(L627&lt;&gt;"",VLOOKUP($J627,'YARN CODES'!$A$2:$E1000,4,0),"")</f>
        <v/>
      </c>
      <c r="N627" s="4">
        <f>IF(M627&lt;&gt;"",VLOOKUP($J627,'YARN CODES'!$A$2:$E1000,4,0),"")</f>
        <v/>
      </c>
    </row>
    <row r="628" ht="16.2" customHeight="1" s="87">
      <c r="C628" s="59">
        <f>IF(J628&lt;&gt;"","CWA","")</f>
        <v/>
      </c>
      <c r="K628" s="4">
        <f>IF(J628&lt;&gt;"",VLOOKUP($J628,'YARN CODES'!$A$2:$E1000,2,0),"")</f>
        <v/>
      </c>
      <c r="L628" s="4">
        <f>IF(K628&lt;&gt;"",VLOOKUP($J628,'YARN CODES'!$A$2:$E1000,3,0),"")</f>
        <v/>
      </c>
      <c r="M628" s="4">
        <f>IF(L628&lt;&gt;"",VLOOKUP($J628,'YARN CODES'!$A$2:$E1000,4,0),"")</f>
        <v/>
      </c>
      <c r="N628" s="4">
        <f>IF(M628&lt;&gt;"",VLOOKUP($J628,'YARN CODES'!$A$2:$E1000,4,0),"")</f>
        <v/>
      </c>
    </row>
    <row r="629" ht="16.2" customHeight="1" s="87">
      <c r="C629" s="59">
        <f>IF(J629&lt;&gt;"","CWA","")</f>
        <v/>
      </c>
      <c r="K629" s="4">
        <f>IF(J629&lt;&gt;"",VLOOKUP($J629,'YARN CODES'!$A$2:$E1000,2,0),"")</f>
        <v/>
      </c>
      <c r="L629" s="4">
        <f>IF(K629&lt;&gt;"",VLOOKUP($J629,'YARN CODES'!$A$2:$E1000,3,0),"")</f>
        <v/>
      </c>
      <c r="M629" s="4">
        <f>IF(L629&lt;&gt;"",VLOOKUP($J629,'YARN CODES'!$A$2:$E1000,4,0),"")</f>
        <v/>
      </c>
      <c r="N629" s="4">
        <f>IF(M629&lt;&gt;"",VLOOKUP($J629,'YARN CODES'!$A$2:$E1000,4,0),"")</f>
        <v/>
      </c>
    </row>
    <row r="630" ht="16.2" customHeight="1" s="87">
      <c r="C630" s="59">
        <f>IF(J630&lt;&gt;"","CWA","")</f>
        <v/>
      </c>
      <c r="K630" s="4">
        <f>IF(J630&lt;&gt;"",VLOOKUP($J630,'YARN CODES'!$A$2:$E1000,2,0),"")</f>
        <v/>
      </c>
      <c r="L630" s="4">
        <f>IF(K630&lt;&gt;"",VLOOKUP($J630,'YARN CODES'!$A$2:$E1000,3,0),"")</f>
        <v/>
      </c>
      <c r="M630" s="4">
        <f>IF(L630&lt;&gt;"",VLOOKUP($J630,'YARN CODES'!$A$2:$E1000,4,0),"")</f>
        <v/>
      </c>
      <c r="N630" s="4">
        <f>IF(M630&lt;&gt;"",VLOOKUP($J630,'YARN CODES'!$A$2:$E1000,4,0),"")</f>
        <v/>
      </c>
    </row>
    <row r="631" ht="16.2" customHeight="1" s="87">
      <c r="C631" s="59">
        <f>IF(J631&lt;&gt;"","CWA","")</f>
        <v/>
      </c>
      <c r="K631" s="4">
        <f>IF(J631&lt;&gt;"",VLOOKUP($J631,'YARN CODES'!$A$2:$E1000,2,0),"")</f>
        <v/>
      </c>
      <c r="L631" s="4">
        <f>IF(K631&lt;&gt;"",VLOOKUP($J631,'YARN CODES'!$A$2:$E1000,3,0),"")</f>
        <v/>
      </c>
      <c r="M631" s="4">
        <f>IF(L631&lt;&gt;"",VLOOKUP($J631,'YARN CODES'!$A$2:$E1000,4,0),"")</f>
        <v/>
      </c>
      <c r="N631" s="4">
        <f>IF(M631&lt;&gt;"",VLOOKUP($J631,'YARN CODES'!$A$2:$E1000,4,0),"")</f>
        <v/>
      </c>
    </row>
    <row r="632" ht="16.2" customHeight="1" s="87">
      <c r="C632" s="59">
        <f>IF(J632&lt;&gt;"","CWA","")</f>
        <v/>
      </c>
      <c r="K632" s="4">
        <f>IF(J632&lt;&gt;"",VLOOKUP($J632,'YARN CODES'!$A$2:$E1000,2,0),"")</f>
        <v/>
      </c>
      <c r="L632" s="4">
        <f>IF(K632&lt;&gt;"",VLOOKUP($J632,'YARN CODES'!$A$2:$E1000,3,0),"")</f>
        <v/>
      </c>
      <c r="M632" s="4">
        <f>IF(L632&lt;&gt;"",VLOOKUP($J632,'YARN CODES'!$A$2:$E1000,4,0),"")</f>
        <v/>
      </c>
      <c r="N632" s="4">
        <f>IF(M632&lt;&gt;"",VLOOKUP($J632,'YARN CODES'!$A$2:$E1000,4,0),"")</f>
        <v/>
      </c>
    </row>
    <row r="633" ht="16.2" customHeight="1" s="87">
      <c r="C633" s="59">
        <f>IF(J633&lt;&gt;"","CWA","")</f>
        <v/>
      </c>
      <c r="K633" s="4">
        <f>IF(J633&lt;&gt;"",VLOOKUP($J633,'YARN CODES'!$A$2:$E1000,2,0),"")</f>
        <v/>
      </c>
      <c r="L633" s="4">
        <f>IF(K633&lt;&gt;"",VLOOKUP($J633,'YARN CODES'!$A$2:$E1000,3,0),"")</f>
        <v/>
      </c>
      <c r="M633" s="4">
        <f>IF(L633&lt;&gt;"",VLOOKUP($J633,'YARN CODES'!$A$2:$E1000,4,0),"")</f>
        <v/>
      </c>
      <c r="N633" s="4">
        <f>IF(M633&lt;&gt;"",VLOOKUP($J633,'YARN CODES'!$A$2:$E1000,4,0),"")</f>
        <v/>
      </c>
    </row>
    <row r="634" ht="16.2" customHeight="1" s="87">
      <c r="C634" s="59">
        <f>IF(J634&lt;&gt;"","CWA","")</f>
        <v/>
      </c>
      <c r="K634" s="4">
        <f>IF(J634&lt;&gt;"",VLOOKUP($J634,'YARN CODES'!$A$2:$E1000,2,0),"")</f>
        <v/>
      </c>
      <c r="L634" s="4">
        <f>IF(K634&lt;&gt;"",VLOOKUP($J634,'YARN CODES'!$A$2:$E1000,3,0),"")</f>
        <v/>
      </c>
      <c r="M634" s="4">
        <f>IF(L634&lt;&gt;"",VLOOKUP($J634,'YARN CODES'!$A$2:$E1000,4,0),"")</f>
        <v/>
      </c>
      <c r="N634" s="4">
        <f>IF(M634&lt;&gt;"",VLOOKUP($J634,'YARN CODES'!$A$2:$E1000,4,0),"")</f>
        <v/>
      </c>
    </row>
    <row r="635" ht="16.2" customHeight="1" s="87">
      <c r="C635" s="59">
        <f>IF(J635&lt;&gt;"","CWA","")</f>
        <v/>
      </c>
      <c r="K635" s="4">
        <f>IF(J635&lt;&gt;"",VLOOKUP($J635,'YARN CODES'!$A$2:$E1000,2,0),"")</f>
        <v/>
      </c>
      <c r="L635" s="4">
        <f>IF(K635&lt;&gt;"",VLOOKUP($J635,'YARN CODES'!$A$2:$E1000,3,0),"")</f>
        <v/>
      </c>
      <c r="M635" s="4">
        <f>IF(L635&lt;&gt;"",VLOOKUP($J635,'YARN CODES'!$A$2:$E1000,4,0),"")</f>
        <v/>
      </c>
      <c r="N635" s="4">
        <f>IF(M635&lt;&gt;"",VLOOKUP($J635,'YARN CODES'!$A$2:$E1000,4,0),"")</f>
        <v/>
      </c>
    </row>
    <row r="636" ht="16.2" customHeight="1" s="87">
      <c r="C636" s="59">
        <f>IF(J636&lt;&gt;"","CWA","")</f>
        <v/>
      </c>
      <c r="K636" s="4">
        <f>IF(J636&lt;&gt;"",VLOOKUP($J636,'YARN CODES'!$A$2:$E1000,2,0),"")</f>
        <v/>
      </c>
      <c r="L636" s="4">
        <f>IF(K636&lt;&gt;"",VLOOKUP($J636,'YARN CODES'!$A$2:$E1000,3,0),"")</f>
        <v/>
      </c>
      <c r="M636" s="4">
        <f>IF(L636&lt;&gt;"",VLOOKUP($J636,'YARN CODES'!$A$2:$E1000,4,0),"")</f>
        <v/>
      </c>
      <c r="N636" s="4">
        <f>IF(M636&lt;&gt;"",VLOOKUP($J636,'YARN CODES'!$A$2:$E1000,4,0),"")</f>
        <v/>
      </c>
    </row>
    <row r="637" ht="16.2" customHeight="1" s="87">
      <c r="C637" s="59">
        <f>IF(J637&lt;&gt;"","CWA","")</f>
        <v/>
      </c>
      <c r="K637" s="4">
        <f>IF(J637&lt;&gt;"",VLOOKUP($J637,'YARN CODES'!$A$2:$E1000,2,0),"")</f>
        <v/>
      </c>
      <c r="L637" s="4">
        <f>IF(K637&lt;&gt;"",VLOOKUP($J637,'YARN CODES'!$A$2:$E1000,3,0),"")</f>
        <v/>
      </c>
      <c r="M637" s="4">
        <f>IF(L637&lt;&gt;"",VLOOKUP($J637,'YARN CODES'!$A$2:$E1000,4,0),"")</f>
        <v/>
      </c>
      <c r="N637" s="4">
        <f>IF(M637&lt;&gt;"",VLOOKUP($J637,'YARN CODES'!$A$2:$E1000,4,0),"")</f>
        <v/>
      </c>
    </row>
    <row r="638" ht="16.2" customHeight="1" s="87">
      <c r="C638" s="59">
        <f>IF(J638&lt;&gt;"","CWA","")</f>
        <v/>
      </c>
      <c r="K638" s="4">
        <f>IF(J638&lt;&gt;"",VLOOKUP($J638,'YARN CODES'!$A$2:$E1000,2,0),"")</f>
        <v/>
      </c>
      <c r="L638" s="4">
        <f>IF(K638&lt;&gt;"",VLOOKUP($J638,'YARN CODES'!$A$2:$E1000,3,0),"")</f>
        <v/>
      </c>
      <c r="M638" s="4">
        <f>IF(L638&lt;&gt;"",VLOOKUP($J638,'YARN CODES'!$A$2:$E1000,4,0),"")</f>
        <v/>
      </c>
      <c r="N638" s="4">
        <f>IF(M638&lt;&gt;"",VLOOKUP($J638,'YARN CODES'!$A$2:$E1000,4,0),"")</f>
        <v/>
      </c>
    </row>
    <row r="639" ht="16.2" customHeight="1" s="87">
      <c r="C639" s="59">
        <f>IF(J639&lt;&gt;"","CWA","")</f>
        <v/>
      </c>
      <c r="K639" s="4">
        <f>IF(J639&lt;&gt;"",VLOOKUP($J639,'YARN CODES'!$A$2:$E1000,2,0),"")</f>
        <v/>
      </c>
      <c r="L639" s="4">
        <f>IF(K639&lt;&gt;"",VLOOKUP($J639,'YARN CODES'!$A$2:$E1000,3,0),"")</f>
        <v/>
      </c>
      <c r="M639" s="4">
        <f>IF(L639&lt;&gt;"",VLOOKUP($J639,'YARN CODES'!$A$2:$E1000,4,0),"")</f>
        <v/>
      </c>
      <c r="N639" s="4">
        <f>IF(M639&lt;&gt;"",VLOOKUP($J639,'YARN CODES'!$A$2:$E1000,4,0),"")</f>
        <v/>
      </c>
    </row>
    <row r="640" ht="16.2" customHeight="1" s="87">
      <c r="C640" s="59">
        <f>IF(J640&lt;&gt;"","CWA","")</f>
        <v/>
      </c>
      <c r="K640" s="4">
        <f>IF(J640&lt;&gt;"",VLOOKUP($J640,'YARN CODES'!$A$2:$E1000,2,0),"")</f>
        <v/>
      </c>
      <c r="L640" s="4">
        <f>IF(K640&lt;&gt;"",VLOOKUP($J640,'YARN CODES'!$A$2:$E1000,3,0),"")</f>
        <v/>
      </c>
      <c r="M640" s="4">
        <f>IF(L640&lt;&gt;"",VLOOKUP($J640,'YARN CODES'!$A$2:$E1000,4,0),"")</f>
        <v/>
      </c>
      <c r="N640" s="4">
        <f>IF(M640&lt;&gt;"",VLOOKUP($J640,'YARN CODES'!$A$2:$E1000,4,0),"")</f>
        <v/>
      </c>
    </row>
    <row r="641" ht="16.2" customHeight="1" s="87">
      <c r="C641" s="59">
        <f>IF(J641&lt;&gt;"","CWA","")</f>
        <v/>
      </c>
      <c r="K641" s="4">
        <f>IF(J641&lt;&gt;"",VLOOKUP($J641,'YARN CODES'!$A$2:$E1000,2,0),"")</f>
        <v/>
      </c>
      <c r="L641" s="4">
        <f>IF(K641&lt;&gt;"",VLOOKUP($J641,'YARN CODES'!$A$2:$E1000,3,0),"")</f>
        <v/>
      </c>
      <c r="M641" s="4">
        <f>IF(L641&lt;&gt;"",VLOOKUP($J641,'YARN CODES'!$A$2:$E1000,4,0),"")</f>
        <v/>
      </c>
      <c r="N641" s="4">
        <f>IF(M641&lt;&gt;"",VLOOKUP($J641,'YARN CODES'!$A$2:$E1000,4,0),"")</f>
        <v/>
      </c>
    </row>
    <row r="642" ht="16.2" customHeight="1" s="87">
      <c r="C642" s="59">
        <f>IF(J642&lt;&gt;"","CWA","")</f>
        <v/>
      </c>
      <c r="K642" s="4">
        <f>IF(J642&lt;&gt;"",VLOOKUP($J642,'YARN CODES'!$A$2:$E1000,2,0),"")</f>
        <v/>
      </c>
      <c r="L642" s="4">
        <f>IF(K642&lt;&gt;"",VLOOKUP($J642,'YARN CODES'!$A$2:$E1000,3,0),"")</f>
        <v/>
      </c>
      <c r="M642" s="4">
        <f>IF(L642&lt;&gt;"",VLOOKUP($J642,'YARN CODES'!$A$2:$E1000,4,0),"")</f>
        <v/>
      </c>
      <c r="N642" s="4">
        <f>IF(M642&lt;&gt;"",VLOOKUP($J642,'YARN CODES'!$A$2:$E1000,4,0),"")</f>
        <v/>
      </c>
    </row>
    <row r="643" ht="16.2" customHeight="1" s="87">
      <c r="C643" s="59">
        <f>IF(J643&lt;&gt;"","CWA","")</f>
        <v/>
      </c>
      <c r="K643" s="4">
        <f>IF(J643&lt;&gt;"",VLOOKUP($J643,'YARN CODES'!$A$2:$E1000,2,0),"")</f>
        <v/>
      </c>
      <c r="L643" s="4">
        <f>IF(K643&lt;&gt;"",VLOOKUP($J643,'YARN CODES'!$A$2:$E1000,3,0),"")</f>
        <v/>
      </c>
      <c r="M643" s="4">
        <f>IF(L643&lt;&gt;"",VLOOKUP($J643,'YARN CODES'!$A$2:$E1000,4,0),"")</f>
        <v/>
      </c>
      <c r="N643" s="4">
        <f>IF(M643&lt;&gt;"",VLOOKUP($J643,'YARN CODES'!$A$2:$E1000,4,0),"")</f>
        <v/>
      </c>
    </row>
    <row r="644" ht="16.2" customHeight="1" s="87">
      <c r="C644" s="59">
        <f>IF(J644&lt;&gt;"","CWA","")</f>
        <v/>
      </c>
      <c r="K644" s="4">
        <f>IF(J644&lt;&gt;"",VLOOKUP($J644,'YARN CODES'!$A$2:$E1000,2,0),"")</f>
        <v/>
      </c>
      <c r="L644" s="4">
        <f>IF(K644&lt;&gt;"",VLOOKUP($J644,'YARN CODES'!$A$2:$E1000,3,0),"")</f>
        <v/>
      </c>
      <c r="M644" s="4">
        <f>IF(L644&lt;&gt;"",VLOOKUP($J644,'YARN CODES'!$A$2:$E1000,4,0),"")</f>
        <v/>
      </c>
      <c r="N644" s="4">
        <f>IF(M644&lt;&gt;"",VLOOKUP($J644,'YARN CODES'!$A$2:$E1000,4,0),"")</f>
        <v/>
      </c>
    </row>
    <row r="645" ht="16.2" customHeight="1" s="87">
      <c r="C645" s="59">
        <f>IF(J645&lt;&gt;"","CWA","")</f>
        <v/>
      </c>
      <c r="K645" s="4">
        <f>IF(J645&lt;&gt;"",VLOOKUP($J645,'YARN CODES'!$A$2:$E1000,2,0),"")</f>
        <v/>
      </c>
      <c r="L645" s="4">
        <f>IF(K645&lt;&gt;"",VLOOKUP($J645,'YARN CODES'!$A$2:$E1000,3,0),"")</f>
        <v/>
      </c>
      <c r="M645" s="4">
        <f>IF(L645&lt;&gt;"",VLOOKUP($J645,'YARN CODES'!$A$2:$E1000,4,0),"")</f>
        <v/>
      </c>
      <c r="N645" s="4">
        <f>IF(M645&lt;&gt;"",VLOOKUP($J645,'YARN CODES'!$A$2:$E1000,4,0),"")</f>
        <v/>
      </c>
    </row>
    <row r="646" ht="16.2" customHeight="1" s="87">
      <c r="C646" s="59">
        <f>IF(J646&lt;&gt;"","CWA","")</f>
        <v/>
      </c>
      <c r="K646" s="4">
        <f>IF(J646&lt;&gt;"",VLOOKUP($J646,'YARN CODES'!$A$2:$E1000,2,0),"")</f>
        <v/>
      </c>
      <c r="L646" s="4">
        <f>IF(K646&lt;&gt;"",VLOOKUP($J646,'YARN CODES'!$A$2:$E1000,3,0),"")</f>
        <v/>
      </c>
      <c r="M646" s="4">
        <f>IF(L646&lt;&gt;"",VLOOKUP($J646,'YARN CODES'!$A$2:$E1000,4,0),"")</f>
        <v/>
      </c>
      <c r="N646" s="4">
        <f>IF(M646&lt;&gt;"",VLOOKUP($J646,'YARN CODES'!$A$2:$E1000,4,0),"")</f>
        <v/>
      </c>
    </row>
    <row r="647" ht="16.2" customHeight="1" s="87">
      <c r="C647" s="59">
        <f>IF(J647&lt;&gt;"","CWA","")</f>
        <v/>
      </c>
      <c r="K647" s="4">
        <f>IF(J647&lt;&gt;"",VLOOKUP($J647,'YARN CODES'!$A$2:$E1000,2,0),"")</f>
        <v/>
      </c>
      <c r="L647" s="4">
        <f>IF(K647&lt;&gt;"",VLOOKUP($J647,'YARN CODES'!$A$2:$E1000,3,0),"")</f>
        <v/>
      </c>
      <c r="M647" s="4">
        <f>IF(L647&lt;&gt;"",VLOOKUP($J647,'YARN CODES'!$A$2:$E1000,4,0),"")</f>
        <v/>
      </c>
      <c r="N647" s="4">
        <f>IF(M647&lt;&gt;"",VLOOKUP($J647,'YARN CODES'!$A$2:$E1000,4,0),"")</f>
        <v/>
      </c>
    </row>
    <row r="648" ht="16.2" customHeight="1" s="87">
      <c r="C648" s="59">
        <f>IF(J648&lt;&gt;"","CWA","")</f>
        <v/>
      </c>
      <c r="K648" s="4">
        <f>IF(J648&lt;&gt;"",VLOOKUP($J648,'YARN CODES'!$A$2:$E1000,2,0),"")</f>
        <v/>
      </c>
      <c r="L648" s="4">
        <f>IF(K648&lt;&gt;"",VLOOKUP($J648,'YARN CODES'!$A$2:$E1000,3,0),"")</f>
        <v/>
      </c>
      <c r="M648" s="4">
        <f>IF(L648&lt;&gt;"",VLOOKUP($J648,'YARN CODES'!$A$2:$E1000,4,0),"")</f>
        <v/>
      </c>
      <c r="N648" s="4">
        <f>IF(M648&lt;&gt;"",VLOOKUP($J648,'YARN CODES'!$A$2:$E1000,4,0),"")</f>
        <v/>
      </c>
    </row>
    <row r="649" ht="16.2" customHeight="1" s="87">
      <c r="C649" s="59">
        <f>IF(J649&lt;&gt;"","CWA","")</f>
        <v/>
      </c>
      <c r="K649" s="4">
        <f>IF(J649&lt;&gt;"",VLOOKUP($J649,'YARN CODES'!$A$2:$E1000,2,0),"")</f>
        <v/>
      </c>
      <c r="L649" s="4">
        <f>IF(K649&lt;&gt;"",VLOOKUP($J649,'YARN CODES'!$A$2:$E1000,3,0),"")</f>
        <v/>
      </c>
      <c r="M649" s="4">
        <f>IF(L649&lt;&gt;"",VLOOKUP($J649,'YARN CODES'!$A$2:$E1000,4,0),"")</f>
        <v/>
      </c>
      <c r="N649" s="4">
        <f>IF(M649&lt;&gt;"",VLOOKUP($J649,'YARN CODES'!$A$2:$E1000,4,0),"")</f>
        <v/>
      </c>
    </row>
    <row r="650" ht="16.2" customHeight="1" s="87">
      <c r="C650" s="59">
        <f>IF(J650&lt;&gt;"","CWA","")</f>
        <v/>
      </c>
      <c r="K650" s="4">
        <f>IF(J650&lt;&gt;"",VLOOKUP($J650,'YARN CODES'!$A$2:$E1000,2,0),"")</f>
        <v/>
      </c>
      <c r="L650" s="4">
        <f>IF(K650&lt;&gt;"",VLOOKUP($J650,'YARN CODES'!$A$2:$E1000,3,0),"")</f>
        <v/>
      </c>
      <c r="M650" s="4">
        <f>IF(L650&lt;&gt;"",VLOOKUP($J650,'YARN CODES'!$A$2:$E1000,4,0),"")</f>
        <v/>
      </c>
      <c r="N650" s="4">
        <f>IF(M650&lt;&gt;"",VLOOKUP($J650,'YARN CODES'!$A$2:$E1000,4,0),"")</f>
        <v/>
      </c>
    </row>
    <row r="651" ht="16.2" customHeight="1" s="87">
      <c r="C651" s="59">
        <f>IF(J651&lt;&gt;"","CWA","")</f>
        <v/>
      </c>
      <c r="K651" s="4">
        <f>IF(J651&lt;&gt;"",VLOOKUP($J651,'YARN CODES'!$A$2:$E1000,2,0),"")</f>
        <v/>
      </c>
      <c r="L651" s="4">
        <f>IF(K651&lt;&gt;"",VLOOKUP($J651,'YARN CODES'!$A$2:$E1000,3,0),"")</f>
        <v/>
      </c>
      <c r="M651" s="4">
        <f>IF(L651&lt;&gt;"",VLOOKUP($J651,'YARN CODES'!$A$2:$E1000,4,0),"")</f>
        <v/>
      </c>
      <c r="N651" s="4">
        <f>IF(M651&lt;&gt;"",VLOOKUP($J651,'YARN CODES'!$A$2:$E1000,4,0),"")</f>
        <v/>
      </c>
    </row>
    <row r="652" ht="16.2" customHeight="1" s="87">
      <c r="C652" s="59">
        <f>IF(J652&lt;&gt;"","CWA","")</f>
        <v/>
      </c>
      <c r="K652" s="4">
        <f>IF(J652&lt;&gt;"",VLOOKUP($J652,'YARN CODES'!$A$2:$E1000,2,0),"")</f>
        <v/>
      </c>
      <c r="L652" s="4">
        <f>IF(K652&lt;&gt;"",VLOOKUP($J652,'YARN CODES'!$A$2:$E1000,3,0),"")</f>
        <v/>
      </c>
      <c r="M652" s="4">
        <f>IF(L652&lt;&gt;"",VLOOKUP($J652,'YARN CODES'!$A$2:$E1000,4,0),"")</f>
        <v/>
      </c>
      <c r="N652" s="4">
        <f>IF(M652&lt;&gt;"",VLOOKUP($J652,'YARN CODES'!$A$2:$E1000,4,0),"")</f>
        <v/>
      </c>
    </row>
    <row r="653" ht="16.2" customHeight="1" s="87">
      <c r="C653" s="59">
        <f>IF(J653&lt;&gt;"","CWA","")</f>
        <v/>
      </c>
      <c r="K653" s="4">
        <f>IF(J653&lt;&gt;"",VLOOKUP($J653,'YARN CODES'!$A$2:$E1000,2,0),"")</f>
        <v/>
      </c>
      <c r="L653" s="4">
        <f>IF(K653&lt;&gt;"",VLOOKUP($J653,'YARN CODES'!$A$2:$E1000,3,0),"")</f>
        <v/>
      </c>
      <c r="M653" s="4">
        <f>IF(L653&lt;&gt;"",VLOOKUP($J653,'YARN CODES'!$A$2:$E1000,4,0),"")</f>
        <v/>
      </c>
      <c r="N653" s="4">
        <f>IF(M653&lt;&gt;"",VLOOKUP($J653,'YARN CODES'!$A$2:$E1000,4,0),"")</f>
        <v/>
      </c>
    </row>
    <row r="654" ht="16.2" customHeight="1" s="87">
      <c r="C654" s="59">
        <f>IF(J654&lt;&gt;"","CWA","")</f>
        <v/>
      </c>
      <c r="K654" s="4">
        <f>IF(J654&lt;&gt;"",VLOOKUP($J654,'YARN CODES'!$A$2:$E1000,2,0),"")</f>
        <v/>
      </c>
      <c r="L654" s="4">
        <f>IF(K654&lt;&gt;"",VLOOKUP($J654,'YARN CODES'!$A$2:$E1000,3,0),"")</f>
        <v/>
      </c>
      <c r="M654" s="4">
        <f>IF(L654&lt;&gt;"",VLOOKUP($J654,'YARN CODES'!$A$2:$E1000,4,0),"")</f>
        <v/>
      </c>
      <c r="N654" s="4">
        <f>IF(M654&lt;&gt;"",VLOOKUP($J654,'YARN CODES'!$A$2:$E1000,4,0),"")</f>
        <v/>
      </c>
    </row>
    <row r="655" ht="16.2" customHeight="1" s="87">
      <c r="C655" s="59">
        <f>IF(J655&lt;&gt;"","CWA","")</f>
        <v/>
      </c>
      <c r="K655" s="4">
        <f>IF(J655&lt;&gt;"",VLOOKUP($J655,'YARN CODES'!$A$2:$E1000,2,0),"")</f>
        <v/>
      </c>
      <c r="L655" s="4">
        <f>IF(K655&lt;&gt;"",VLOOKUP($J655,'YARN CODES'!$A$2:$E1000,3,0),"")</f>
        <v/>
      </c>
      <c r="M655" s="4">
        <f>IF(L655&lt;&gt;"",VLOOKUP($J655,'YARN CODES'!$A$2:$E1000,4,0),"")</f>
        <v/>
      </c>
      <c r="N655" s="4">
        <f>IF(M655&lt;&gt;"",VLOOKUP($J655,'YARN CODES'!$A$2:$E1000,4,0),"")</f>
        <v/>
      </c>
    </row>
    <row r="656" ht="16.2" customHeight="1" s="87">
      <c r="C656" s="59">
        <f>IF(J656&lt;&gt;"","CWA","")</f>
        <v/>
      </c>
      <c r="K656" s="4">
        <f>IF(J656&lt;&gt;"",VLOOKUP($J656,'YARN CODES'!$A$2:$E1000,2,0),"")</f>
        <v/>
      </c>
      <c r="L656" s="4">
        <f>IF(K656&lt;&gt;"",VLOOKUP($J656,'YARN CODES'!$A$2:$E1000,3,0),"")</f>
        <v/>
      </c>
      <c r="M656" s="4">
        <f>IF(L656&lt;&gt;"",VLOOKUP($J656,'YARN CODES'!$A$2:$E1000,4,0),"")</f>
        <v/>
      </c>
      <c r="N656" s="4">
        <f>IF(M656&lt;&gt;"",VLOOKUP($J656,'YARN CODES'!$A$2:$E1000,4,0),"")</f>
        <v/>
      </c>
    </row>
    <row r="657" ht="16.2" customHeight="1" s="87">
      <c r="C657" s="59">
        <f>IF(J657&lt;&gt;"","CWA","")</f>
        <v/>
      </c>
      <c r="K657" s="4">
        <f>IF(J657&lt;&gt;"",VLOOKUP($J657,'YARN CODES'!$A$2:$E1000,2,0),"")</f>
        <v/>
      </c>
      <c r="L657" s="4">
        <f>IF(K657&lt;&gt;"",VLOOKUP($J657,'YARN CODES'!$A$2:$E1000,3,0),"")</f>
        <v/>
      </c>
      <c r="M657" s="4">
        <f>IF(L657&lt;&gt;"",VLOOKUP($J657,'YARN CODES'!$A$2:$E1000,4,0),"")</f>
        <v/>
      </c>
      <c r="N657" s="4">
        <f>IF(M657&lt;&gt;"",VLOOKUP($J657,'YARN CODES'!$A$2:$E1000,4,0),"")</f>
        <v/>
      </c>
    </row>
    <row r="658" ht="16.2" customHeight="1" s="87">
      <c r="C658" s="59">
        <f>IF(J658&lt;&gt;"","CWA","")</f>
        <v/>
      </c>
      <c r="K658" s="4">
        <f>IF(J658&lt;&gt;"",VLOOKUP($J658,'YARN CODES'!$A$2:$E1000,2,0),"")</f>
        <v/>
      </c>
      <c r="L658" s="4">
        <f>IF(K658&lt;&gt;"",VLOOKUP($J658,'YARN CODES'!$A$2:$E1000,3,0),"")</f>
        <v/>
      </c>
      <c r="M658" s="4">
        <f>IF(L658&lt;&gt;"",VLOOKUP($J658,'YARN CODES'!$A$2:$E1000,4,0),"")</f>
        <v/>
      </c>
      <c r="N658" s="4">
        <f>IF(M658&lt;&gt;"",VLOOKUP($J658,'YARN CODES'!$A$2:$E1000,4,0),"")</f>
        <v/>
      </c>
    </row>
    <row r="659" ht="16.2" customHeight="1" s="87">
      <c r="C659" s="59">
        <f>IF(J659&lt;&gt;"","CWA","")</f>
        <v/>
      </c>
      <c r="K659" s="4">
        <f>IF(J659&lt;&gt;"",VLOOKUP($J659,'YARN CODES'!$A$2:$E1000,2,0),"")</f>
        <v/>
      </c>
      <c r="L659" s="4">
        <f>IF(K659&lt;&gt;"",VLOOKUP($J659,'YARN CODES'!$A$2:$E1000,3,0),"")</f>
        <v/>
      </c>
      <c r="M659" s="4">
        <f>IF(L659&lt;&gt;"",VLOOKUP($J659,'YARN CODES'!$A$2:$E1000,4,0),"")</f>
        <v/>
      </c>
      <c r="N659" s="4">
        <f>IF(M659&lt;&gt;"",VLOOKUP($J659,'YARN CODES'!$A$2:$E1000,4,0),"")</f>
        <v/>
      </c>
    </row>
    <row r="660" ht="16.2" customHeight="1" s="87">
      <c r="C660" s="59">
        <f>IF(J660&lt;&gt;"","CWA","")</f>
        <v/>
      </c>
      <c r="K660" s="4">
        <f>IF(J660&lt;&gt;"",VLOOKUP($J660,'YARN CODES'!$A$2:$E1000,2,0),"")</f>
        <v/>
      </c>
      <c r="L660" s="4">
        <f>IF(K660&lt;&gt;"",VLOOKUP($J660,'YARN CODES'!$A$2:$E1000,3,0),"")</f>
        <v/>
      </c>
      <c r="M660" s="4">
        <f>IF(L660&lt;&gt;"",VLOOKUP($J660,'YARN CODES'!$A$2:$E1000,4,0),"")</f>
        <v/>
      </c>
      <c r="N660" s="4">
        <f>IF(M660&lt;&gt;"",VLOOKUP($J660,'YARN CODES'!$A$2:$E1000,4,0),"")</f>
        <v/>
      </c>
    </row>
    <row r="661" ht="16.2" customHeight="1" s="87">
      <c r="C661" s="59">
        <f>IF(J661&lt;&gt;"","CWA","")</f>
        <v/>
      </c>
      <c r="K661" s="4">
        <f>IF(J661&lt;&gt;"",VLOOKUP($J661,'YARN CODES'!$A$2:$E1000,2,0),"")</f>
        <v/>
      </c>
      <c r="L661" s="4">
        <f>IF(K661&lt;&gt;"",VLOOKUP($J661,'YARN CODES'!$A$2:$E1000,3,0),"")</f>
        <v/>
      </c>
      <c r="M661" s="4">
        <f>IF(L661&lt;&gt;"",VLOOKUP($J661,'YARN CODES'!$A$2:$E1000,4,0),"")</f>
        <v/>
      </c>
      <c r="N661" s="4">
        <f>IF(M661&lt;&gt;"",VLOOKUP($J661,'YARN CODES'!$A$2:$E1000,4,0),"")</f>
        <v/>
      </c>
    </row>
    <row r="662" ht="16.2" customHeight="1" s="87">
      <c r="C662" s="59">
        <f>IF(J662&lt;&gt;"","CWA","")</f>
        <v/>
      </c>
      <c r="K662" s="4">
        <f>IF(J662&lt;&gt;"",VLOOKUP($J662,'YARN CODES'!$A$2:$E1000,2,0),"")</f>
        <v/>
      </c>
      <c r="L662" s="4">
        <f>IF(K662&lt;&gt;"",VLOOKUP($J662,'YARN CODES'!$A$2:$E1000,3,0),"")</f>
        <v/>
      </c>
      <c r="M662" s="4">
        <f>IF(L662&lt;&gt;"",VLOOKUP($J662,'YARN CODES'!$A$2:$E1000,4,0),"")</f>
        <v/>
      </c>
      <c r="N662" s="4">
        <f>IF(M662&lt;&gt;"",VLOOKUP($J662,'YARN CODES'!$A$2:$E1000,4,0),"")</f>
        <v/>
      </c>
    </row>
    <row r="663" ht="16.2" customHeight="1" s="87">
      <c r="C663" s="59">
        <f>IF(J663&lt;&gt;"","CWA","")</f>
        <v/>
      </c>
      <c r="K663" s="4">
        <f>IF(J663&lt;&gt;"",VLOOKUP($J663,'YARN CODES'!$A$2:$E1000,2,0),"")</f>
        <v/>
      </c>
      <c r="L663" s="4">
        <f>IF(K663&lt;&gt;"",VLOOKUP($J663,'YARN CODES'!$A$2:$E1000,3,0),"")</f>
        <v/>
      </c>
      <c r="M663" s="4">
        <f>IF(L663&lt;&gt;"",VLOOKUP($J663,'YARN CODES'!$A$2:$E1000,4,0),"")</f>
        <v/>
      </c>
      <c r="N663" s="4">
        <f>IF(M663&lt;&gt;"",VLOOKUP($J663,'YARN CODES'!$A$2:$E1000,4,0),"")</f>
        <v/>
      </c>
    </row>
    <row r="664" ht="16.2" customHeight="1" s="87">
      <c r="C664" s="59">
        <f>IF(J664&lt;&gt;"","CWA","")</f>
        <v/>
      </c>
      <c r="K664" s="4">
        <f>IF(J664&lt;&gt;"",VLOOKUP($J664,'YARN CODES'!$A$2:$E1000,2,0),"")</f>
        <v/>
      </c>
      <c r="L664" s="4">
        <f>IF(K664&lt;&gt;"",VLOOKUP($J664,'YARN CODES'!$A$2:$E1000,3,0),"")</f>
        <v/>
      </c>
      <c r="M664" s="4">
        <f>IF(L664&lt;&gt;"",VLOOKUP($J664,'YARN CODES'!$A$2:$E1000,4,0),"")</f>
        <v/>
      </c>
      <c r="N664" s="4">
        <f>IF(M664&lt;&gt;"",VLOOKUP($J664,'YARN CODES'!$A$2:$E1000,4,0),"")</f>
        <v/>
      </c>
    </row>
    <row r="665" ht="16.2" customHeight="1" s="87">
      <c r="C665" s="59">
        <f>IF(J665&lt;&gt;"","CWA","")</f>
        <v/>
      </c>
      <c r="K665" s="4">
        <f>IF(J665&lt;&gt;"",VLOOKUP($J665,'YARN CODES'!$A$2:$E1000,2,0),"")</f>
        <v/>
      </c>
      <c r="L665" s="4">
        <f>IF(K665&lt;&gt;"",VLOOKUP($J665,'YARN CODES'!$A$2:$E1000,3,0),"")</f>
        <v/>
      </c>
      <c r="M665" s="4">
        <f>IF(L665&lt;&gt;"",VLOOKUP($J665,'YARN CODES'!$A$2:$E1000,4,0),"")</f>
        <v/>
      </c>
      <c r="N665" s="4">
        <f>IF(M665&lt;&gt;"",VLOOKUP($J665,'YARN CODES'!$A$2:$E1000,4,0),"")</f>
        <v/>
      </c>
    </row>
    <row r="666" ht="16.2" customHeight="1" s="87">
      <c r="C666" s="59">
        <f>IF(J666&lt;&gt;"","CWA","")</f>
        <v/>
      </c>
      <c r="K666" s="4">
        <f>IF(J666&lt;&gt;"",VLOOKUP($J666,'YARN CODES'!$A$2:$E1000,2,0),"")</f>
        <v/>
      </c>
      <c r="L666" s="4">
        <f>IF(K666&lt;&gt;"",VLOOKUP($J666,'YARN CODES'!$A$2:$E1000,3,0),"")</f>
        <v/>
      </c>
      <c r="M666" s="4">
        <f>IF(L666&lt;&gt;"",VLOOKUP($J666,'YARN CODES'!$A$2:$E1000,4,0),"")</f>
        <v/>
      </c>
      <c r="N666" s="4">
        <f>IF(M666&lt;&gt;"",VLOOKUP($J666,'YARN CODES'!$A$2:$E1000,4,0),"")</f>
        <v/>
      </c>
    </row>
    <row r="667" ht="16.2" customHeight="1" s="87">
      <c r="C667" s="59">
        <f>IF(J667&lt;&gt;"","CWA","")</f>
        <v/>
      </c>
      <c r="K667" s="4">
        <f>IF(J667&lt;&gt;"",VLOOKUP($J667,'YARN CODES'!$A$2:$E1000,2,0),"")</f>
        <v/>
      </c>
      <c r="L667" s="4">
        <f>IF(K667&lt;&gt;"",VLOOKUP($J667,'YARN CODES'!$A$2:$E1000,3,0),"")</f>
        <v/>
      </c>
      <c r="M667" s="4">
        <f>IF(L667&lt;&gt;"",VLOOKUP($J667,'YARN CODES'!$A$2:$E1000,4,0),"")</f>
        <v/>
      </c>
      <c r="N667" s="4">
        <f>IF(M667&lt;&gt;"",VLOOKUP($J667,'YARN CODES'!$A$2:$E1000,4,0),"")</f>
        <v/>
      </c>
    </row>
    <row r="668" ht="16.2" customHeight="1" s="87">
      <c r="C668" s="59">
        <f>IF(J668&lt;&gt;"","CWA","")</f>
        <v/>
      </c>
      <c r="K668" s="4">
        <f>IF(J668&lt;&gt;"",VLOOKUP($J668,'YARN CODES'!$A$2:$E1000,2,0),"")</f>
        <v/>
      </c>
      <c r="L668" s="4">
        <f>IF(K668&lt;&gt;"",VLOOKUP($J668,'YARN CODES'!$A$2:$E1000,3,0),"")</f>
        <v/>
      </c>
      <c r="M668" s="4">
        <f>IF(L668&lt;&gt;"",VLOOKUP($J668,'YARN CODES'!$A$2:$E1000,4,0),"")</f>
        <v/>
      </c>
      <c r="N668" s="4">
        <f>IF(M668&lt;&gt;"",VLOOKUP($J668,'YARN CODES'!$A$2:$E1000,4,0),"")</f>
        <v/>
      </c>
    </row>
    <row r="669" ht="16.2" customHeight="1" s="87">
      <c r="C669" s="59">
        <f>IF(J669&lt;&gt;"","CWA","")</f>
        <v/>
      </c>
      <c r="K669" s="4">
        <f>IF(J669&lt;&gt;"",VLOOKUP($J669,'YARN CODES'!$A$2:$E1000,2,0),"")</f>
        <v/>
      </c>
      <c r="L669" s="4">
        <f>IF(K669&lt;&gt;"",VLOOKUP($J669,'YARN CODES'!$A$2:$E1000,3,0),"")</f>
        <v/>
      </c>
      <c r="M669" s="4">
        <f>IF(L669&lt;&gt;"",VLOOKUP($J669,'YARN CODES'!$A$2:$E1000,4,0),"")</f>
        <v/>
      </c>
      <c r="N669" s="4">
        <f>IF(M669&lt;&gt;"",VLOOKUP($J669,'YARN CODES'!$A$2:$E1000,4,0),"")</f>
        <v/>
      </c>
    </row>
    <row r="670" ht="16.2" customHeight="1" s="87">
      <c r="C670" s="59">
        <f>IF(J670&lt;&gt;"","CWA","")</f>
        <v/>
      </c>
      <c r="K670" s="4">
        <f>IF(J670&lt;&gt;"",VLOOKUP($J670,'YARN CODES'!$A$2:$E1000,2,0),"")</f>
        <v/>
      </c>
      <c r="L670" s="4">
        <f>IF(K670&lt;&gt;"",VLOOKUP($J670,'YARN CODES'!$A$2:$E1000,3,0),"")</f>
        <v/>
      </c>
      <c r="M670" s="4">
        <f>IF(L670&lt;&gt;"",VLOOKUP($J670,'YARN CODES'!$A$2:$E1000,4,0),"")</f>
        <v/>
      </c>
      <c r="N670" s="4">
        <f>IF(M670&lt;&gt;"",VLOOKUP($J670,'YARN CODES'!$A$2:$E1000,4,0),"")</f>
        <v/>
      </c>
    </row>
    <row r="671" ht="16.2" customHeight="1" s="87">
      <c r="C671" s="59">
        <f>IF(J671&lt;&gt;"","CWA","")</f>
        <v/>
      </c>
      <c r="K671" s="4">
        <f>IF(J671&lt;&gt;"",VLOOKUP($J671,'YARN CODES'!$A$2:$E1000,2,0),"")</f>
        <v/>
      </c>
      <c r="L671" s="4">
        <f>IF(K671&lt;&gt;"",VLOOKUP($J671,'YARN CODES'!$A$2:$E1000,3,0),"")</f>
        <v/>
      </c>
      <c r="M671" s="4">
        <f>IF(L671&lt;&gt;"",VLOOKUP($J671,'YARN CODES'!$A$2:$E1000,4,0),"")</f>
        <v/>
      </c>
      <c r="N671" s="4">
        <f>IF(M671&lt;&gt;"",VLOOKUP($J671,'YARN CODES'!$A$2:$E1000,4,0),"")</f>
        <v/>
      </c>
    </row>
    <row r="672" ht="16.2" customHeight="1" s="87">
      <c r="C672" s="59">
        <f>IF(J672&lt;&gt;"","CWA","")</f>
        <v/>
      </c>
      <c r="K672" s="4">
        <f>IF(J672&lt;&gt;"",VLOOKUP($J672,'YARN CODES'!$A$2:$E1000,2,0),"")</f>
        <v/>
      </c>
      <c r="L672" s="4">
        <f>IF(K672&lt;&gt;"",VLOOKUP($J672,'YARN CODES'!$A$2:$E1000,3,0),"")</f>
        <v/>
      </c>
      <c r="M672" s="4">
        <f>IF(L672&lt;&gt;"",VLOOKUP($J672,'YARN CODES'!$A$2:$E1000,4,0),"")</f>
        <v/>
      </c>
      <c r="N672" s="4">
        <f>IF(M672&lt;&gt;"",VLOOKUP($J672,'YARN CODES'!$A$2:$E1000,4,0),"")</f>
        <v/>
      </c>
    </row>
    <row r="673" ht="16.2" customHeight="1" s="87">
      <c r="C673" s="59">
        <f>IF(J673&lt;&gt;"","CWA","")</f>
        <v/>
      </c>
      <c r="K673" s="4">
        <f>IF(J673&lt;&gt;"",VLOOKUP($J673,'YARN CODES'!$A$2:$E1000,2,0),"")</f>
        <v/>
      </c>
      <c r="L673" s="4">
        <f>IF(K673&lt;&gt;"",VLOOKUP($J673,'YARN CODES'!$A$2:$E1000,3,0),"")</f>
        <v/>
      </c>
      <c r="M673" s="4">
        <f>IF(L673&lt;&gt;"",VLOOKUP($J673,'YARN CODES'!$A$2:$E1000,4,0),"")</f>
        <v/>
      </c>
      <c r="N673" s="4">
        <f>IF(M673&lt;&gt;"",VLOOKUP($J673,'YARN CODES'!$A$2:$E1000,4,0),"")</f>
        <v/>
      </c>
    </row>
    <row r="674" ht="16.2" customHeight="1" s="87">
      <c r="C674" s="59">
        <f>IF(J674&lt;&gt;"","CWA","")</f>
        <v/>
      </c>
      <c r="K674" s="4">
        <f>IF(J674&lt;&gt;"",VLOOKUP($J674,'YARN CODES'!$A$2:$E1000,2,0),"")</f>
        <v/>
      </c>
      <c r="L674" s="4">
        <f>IF(K674&lt;&gt;"",VLOOKUP($J674,'YARN CODES'!$A$2:$E1000,3,0),"")</f>
        <v/>
      </c>
      <c r="M674" s="4">
        <f>IF(L674&lt;&gt;"",VLOOKUP($J674,'YARN CODES'!$A$2:$E1000,4,0),"")</f>
        <v/>
      </c>
      <c r="N674" s="4">
        <f>IF(M674&lt;&gt;"",VLOOKUP($J674,'YARN CODES'!$A$2:$E1000,4,0),"")</f>
        <v/>
      </c>
    </row>
    <row r="675" ht="16.2" customHeight="1" s="87">
      <c r="C675" s="59">
        <f>IF(J675&lt;&gt;"","CWA","")</f>
        <v/>
      </c>
      <c r="K675" s="4">
        <f>IF(J675&lt;&gt;"",VLOOKUP($J675,'YARN CODES'!$A$2:$E1000,2,0),"")</f>
        <v/>
      </c>
      <c r="L675" s="4">
        <f>IF(K675&lt;&gt;"",VLOOKUP($J675,'YARN CODES'!$A$2:$E1000,3,0),"")</f>
        <v/>
      </c>
      <c r="M675" s="4">
        <f>IF(L675&lt;&gt;"",VLOOKUP($J675,'YARN CODES'!$A$2:$E1000,4,0),"")</f>
        <v/>
      </c>
      <c r="N675" s="4">
        <f>IF(M675&lt;&gt;"",VLOOKUP($J675,'YARN CODES'!$A$2:$E1000,4,0),"")</f>
        <v/>
      </c>
    </row>
    <row r="676" ht="16.2" customHeight="1" s="87">
      <c r="C676" s="59">
        <f>IF(J676&lt;&gt;"","CWA","")</f>
        <v/>
      </c>
      <c r="K676" s="4">
        <f>IF(J676&lt;&gt;"",VLOOKUP($J676,'YARN CODES'!$A$2:$E1000,2,0),"")</f>
        <v/>
      </c>
      <c r="L676" s="4">
        <f>IF(K676&lt;&gt;"",VLOOKUP($J676,'YARN CODES'!$A$2:$E1000,3,0),"")</f>
        <v/>
      </c>
      <c r="M676" s="4">
        <f>IF(L676&lt;&gt;"",VLOOKUP($J676,'YARN CODES'!$A$2:$E1000,4,0),"")</f>
        <v/>
      </c>
      <c r="N676" s="4">
        <f>IF(M676&lt;&gt;"",VLOOKUP($J676,'YARN CODES'!$A$2:$E1000,4,0),"")</f>
        <v/>
      </c>
    </row>
    <row r="677" ht="16.2" customHeight="1" s="87">
      <c r="C677" s="59">
        <f>IF(J677&lt;&gt;"","CWA","")</f>
        <v/>
      </c>
      <c r="K677" s="4">
        <f>IF(J677&lt;&gt;"",VLOOKUP($J677,'YARN CODES'!$A$2:$E1000,2,0),"")</f>
        <v/>
      </c>
      <c r="L677" s="4">
        <f>IF(K677&lt;&gt;"",VLOOKUP($J677,'YARN CODES'!$A$2:$E1000,3,0),"")</f>
        <v/>
      </c>
      <c r="M677" s="4">
        <f>IF(L677&lt;&gt;"",VLOOKUP($J677,'YARN CODES'!$A$2:$E1000,4,0),"")</f>
        <v/>
      </c>
      <c r="N677" s="4">
        <f>IF(M677&lt;&gt;"",VLOOKUP($J677,'YARN CODES'!$A$2:$E1000,4,0),"")</f>
        <v/>
      </c>
    </row>
    <row r="678" ht="16.2" customHeight="1" s="87">
      <c r="C678" s="59">
        <f>IF(J678&lt;&gt;"","CWA","")</f>
        <v/>
      </c>
      <c r="K678" s="4">
        <f>IF(J678&lt;&gt;"",VLOOKUP($J678,'YARN CODES'!$A$2:$E1000,2,0),"")</f>
        <v/>
      </c>
      <c r="L678" s="4">
        <f>IF(K678&lt;&gt;"",VLOOKUP($J678,'YARN CODES'!$A$2:$E1000,3,0),"")</f>
        <v/>
      </c>
      <c r="M678" s="4">
        <f>IF(L678&lt;&gt;"",VLOOKUP($J678,'YARN CODES'!$A$2:$E1000,4,0),"")</f>
        <v/>
      </c>
      <c r="N678" s="4">
        <f>IF(M678&lt;&gt;"",VLOOKUP($J678,'YARN CODES'!$A$2:$E1000,4,0),"")</f>
        <v/>
      </c>
    </row>
    <row r="679" ht="16.2" customHeight="1" s="87">
      <c r="C679" s="59">
        <f>IF(J679&lt;&gt;"","CWA","")</f>
        <v/>
      </c>
      <c r="K679" s="4">
        <f>IF(J679&lt;&gt;"",VLOOKUP($J679,'YARN CODES'!$A$2:$E1000,2,0),"")</f>
        <v/>
      </c>
      <c r="L679" s="4">
        <f>IF(K679&lt;&gt;"",VLOOKUP($J679,'YARN CODES'!$A$2:$E1000,3,0),"")</f>
        <v/>
      </c>
      <c r="M679" s="4">
        <f>IF(L679&lt;&gt;"",VLOOKUP($J679,'YARN CODES'!$A$2:$E1000,4,0),"")</f>
        <v/>
      </c>
      <c r="N679" s="4">
        <f>IF(M679&lt;&gt;"",VLOOKUP($J679,'YARN CODES'!$A$2:$E1000,4,0),"")</f>
        <v/>
      </c>
    </row>
    <row r="680" ht="16.2" customHeight="1" s="87">
      <c r="C680" s="59">
        <f>IF(J680&lt;&gt;"","CWA","")</f>
        <v/>
      </c>
      <c r="K680" s="4">
        <f>IF(J680&lt;&gt;"",VLOOKUP($J680,'YARN CODES'!$A$2:$E1000,2,0),"")</f>
        <v/>
      </c>
      <c r="L680" s="4">
        <f>IF(K680&lt;&gt;"",VLOOKUP($J680,'YARN CODES'!$A$2:$E1000,3,0),"")</f>
        <v/>
      </c>
      <c r="M680" s="4">
        <f>IF(L680&lt;&gt;"",VLOOKUP($J680,'YARN CODES'!$A$2:$E1000,4,0),"")</f>
        <v/>
      </c>
      <c r="N680" s="4">
        <f>IF(M680&lt;&gt;"",VLOOKUP($J680,'YARN CODES'!$A$2:$E1000,4,0),"")</f>
        <v/>
      </c>
    </row>
    <row r="681" ht="16.2" customHeight="1" s="87">
      <c r="C681" s="59">
        <f>IF(J681&lt;&gt;"","CWA","")</f>
        <v/>
      </c>
      <c r="K681" s="4">
        <f>IF(J681&lt;&gt;"",VLOOKUP($J681,'YARN CODES'!$A$2:$E1000,2,0),"")</f>
        <v/>
      </c>
      <c r="L681" s="4">
        <f>IF(K681&lt;&gt;"",VLOOKUP($J681,'YARN CODES'!$A$2:$E1000,3,0),"")</f>
        <v/>
      </c>
      <c r="M681" s="4">
        <f>IF(L681&lt;&gt;"",VLOOKUP($J681,'YARN CODES'!$A$2:$E1000,4,0),"")</f>
        <v/>
      </c>
      <c r="N681" s="4">
        <f>IF(M681&lt;&gt;"",VLOOKUP($J681,'YARN CODES'!$A$2:$E1000,4,0),"")</f>
        <v/>
      </c>
    </row>
    <row r="682" ht="16.2" customHeight="1" s="87">
      <c r="C682" s="59">
        <f>IF(J682&lt;&gt;"","CWA","")</f>
        <v/>
      </c>
      <c r="K682" s="4">
        <f>IF(J682&lt;&gt;"",VLOOKUP($J682,'YARN CODES'!$A$2:$E1000,2,0),"")</f>
        <v/>
      </c>
      <c r="L682" s="4">
        <f>IF(K682&lt;&gt;"",VLOOKUP($J682,'YARN CODES'!$A$2:$E1000,3,0),"")</f>
        <v/>
      </c>
      <c r="M682" s="4">
        <f>IF(L682&lt;&gt;"",VLOOKUP($J682,'YARN CODES'!$A$2:$E1000,4,0),"")</f>
        <v/>
      </c>
      <c r="N682" s="4">
        <f>IF(M682&lt;&gt;"",VLOOKUP($J682,'YARN CODES'!$A$2:$E1000,4,0),"")</f>
        <v/>
      </c>
    </row>
    <row r="683" ht="16.2" customHeight="1" s="87">
      <c r="C683" s="59">
        <f>IF(J683&lt;&gt;"","CWA","")</f>
        <v/>
      </c>
      <c r="K683" s="4">
        <f>IF(J683&lt;&gt;"",VLOOKUP($J683,'YARN CODES'!$A$2:$E1000,2,0),"")</f>
        <v/>
      </c>
      <c r="L683" s="4">
        <f>IF(K683&lt;&gt;"",VLOOKUP($J683,'YARN CODES'!$A$2:$E1000,3,0),"")</f>
        <v/>
      </c>
      <c r="M683" s="4">
        <f>IF(L683&lt;&gt;"",VLOOKUP($J683,'YARN CODES'!$A$2:$E1000,4,0),"")</f>
        <v/>
      </c>
      <c r="N683" s="4">
        <f>IF(M683&lt;&gt;"",VLOOKUP($J683,'YARN CODES'!$A$2:$E1000,4,0),"")</f>
        <v/>
      </c>
    </row>
    <row r="684" ht="16.2" customHeight="1" s="87">
      <c r="C684" s="59">
        <f>IF(J684&lt;&gt;"","CWA","")</f>
        <v/>
      </c>
      <c r="K684" s="4">
        <f>IF(J684&lt;&gt;"",VLOOKUP($J684,'YARN CODES'!$A$2:$E1000,2,0),"")</f>
        <v/>
      </c>
      <c r="L684" s="4">
        <f>IF(K684&lt;&gt;"",VLOOKUP($J684,'YARN CODES'!$A$2:$E1000,3,0),"")</f>
        <v/>
      </c>
      <c r="M684" s="4">
        <f>IF(L684&lt;&gt;"",VLOOKUP($J684,'YARN CODES'!$A$2:$E1000,4,0),"")</f>
        <v/>
      </c>
      <c r="N684" s="4">
        <f>IF(M684&lt;&gt;"",VLOOKUP($J684,'YARN CODES'!$A$2:$E1000,4,0),"")</f>
        <v/>
      </c>
    </row>
    <row r="685" ht="16.2" customHeight="1" s="87">
      <c r="C685" s="59">
        <f>IF(J685&lt;&gt;"","CWA","")</f>
        <v/>
      </c>
      <c r="K685" s="4">
        <f>IF(J685&lt;&gt;"",VLOOKUP($J685,'YARN CODES'!$A$2:$E1000,2,0),"")</f>
        <v/>
      </c>
      <c r="L685" s="4">
        <f>IF(K685&lt;&gt;"",VLOOKUP($J685,'YARN CODES'!$A$2:$E1000,3,0),"")</f>
        <v/>
      </c>
      <c r="M685" s="4">
        <f>IF(L685&lt;&gt;"",VLOOKUP($J685,'YARN CODES'!$A$2:$E1000,4,0),"")</f>
        <v/>
      </c>
      <c r="N685" s="4">
        <f>IF(M685&lt;&gt;"",VLOOKUP($J685,'YARN CODES'!$A$2:$E1000,4,0),"")</f>
        <v/>
      </c>
    </row>
    <row r="686" ht="16.2" customHeight="1" s="87">
      <c r="C686" s="59">
        <f>IF(J686&lt;&gt;"","CWA","")</f>
        <v/>
      </c>
      <c r="K686" s="4">
        <f>IF(J686&lt;&gt;"",VLOOKUP($J686,'YARN CODES'!$A$2:$E1000,2,0),"")</f>
        <v/>
      </c>
      <c r="L686" s="4">
        <f>IF(K686&lt;&gt;"",VLOOKUP($J686,'YARN CODES'!$A$2:$E1000,3,0),"")</f>
        <v/>
      </c>
      <c r="M686" s="4">
        <f>IF(L686&lt;&gt;"",VLOOKUP($J686,'YARN CODES'!$A$2:$E1000,4,0),"")</f>
        <v/>
      </c>
      <c r="N686" s="4">
        <f>IF(M686&lt;&gt;"",VLOOKUP($J686,'YARN CODES'!$A$2:$E1000,4,0),"")</f>
        <v/>
      </c>
    </row>
    <row r="687" ht="16.2" customHeight="1" s="87">
      <c r="C687" s="59">
        <f>IF(J687&lt;&gt;"","CWA","")</f>
        <v/>
      </c>
      <c r="K687" s="4">
        <f>IF(J687&lt;&gt;"",VLOOKUP($J687,'YARN CODES'!$A$2:$E1000,2,0),"")</f>
        <v/>
      </c>
      <c r="L687" s="4">
        <f>IF(K687&lt;&gt;"",VLOOKUP($J687,'YARN CODES'!$A$2:$E1000,3,0),"")</f>
        <v/>
      </c>
      <c r="M687" s="4">
        <f>IF(L687&lt;&gt;"",VLOOKUP($J687,'YARN CODES'!$A$2:$E1000,4,0),"")</f>
        <v/>
      </c>
      <c r="N687" s="4">
        <f>IF(M687&lt;&gt;"",VLOOKUP($J687,'YARN CODES'!$A$2:$E1000,4,0),"")</f>
        <v/>
      </c>
    </row>
    <row r="688" ht="16.2" customHeight="1" s="87">
      <c r="C688" s="59">
        <f>IF(J688&lt;&gt;"","CWA","")</f>
        <v/>
      </c>
      <c r="K688" s="4">
        <f>IF(J688&lt;&gt;"",VLOOKUP($J688,'YARN CODES'!$A$2:$E1000,2,0),"")</f>
        <v/>
      </c>
      <c r="L688" s="4">
        <f>IF(K688&lt;&gt;"",VLOOKUP($J688,'YARN CODES'!$A$2:$E1000,3,0),"")</f>
        <v/>
      </c>
      <c r="M688" s="4">
        <f>IF(L688&lt;&gt;"",VLOOKUP($J688,'YARN CODES'!$A$2:$E1000,4,0),"")</f>
        <v/>
      </c>
      <c r="N688" s="4">
        <f>IF(M688&lt;&gt;"",VLOOKUP($J688,'YARN CODES'!$A$2:$E1000,4,0),"")</f>
        <v/>
      </c>
    </row>
    <row r="689" ht="16.2" customHeight="1" s="87">
      <c r="C689" s="59">
        <f>IF(J689&lt;&gt;"","CWA","")</f>
        <v/>
      </c>
      <c r="K689" s="4">
        <f>IF(J689&lt;&gt;"",VLOOKUP($J689,'YARN CODES'!$A$2:$E1000,2,0),"")</f>
        <v/>
      </c>
      <c r="L689" s="4">
        <f>IF(K689&lt;&gt;"",VLOOKUP($J689,'YARN CODES'!$A$2:$E1000,3,0),"")</f>
        <v/>
      </c>
      <c r="M689" s="4">
        <f>IF(L689&lt;&gt;"",VLOOKUP($J689,'YARN CODES'!$A$2:$E1000,4,0),"")</f>
        <v/>
      </c>
      <c r="N689" s="4">
        <f>IF(M689&lt;&gt;"",VLOOKUP($J689,'YARN CODES'!$A$2:$E1000,4,0),"")</f>
        <v/>
      </c>
    </row>
    <row r="690" ht="16.2" customHeight="1" s="87">
      <c r="C690" s="59">
        <f>IF(J690&lt;&gt;"","CWA","")</f>
        <v/>
      </c>
      <c r="K690" s="4">
        <f>IF(J690&lt;&gt;"",VLOOKUP($J690,'YARN CODES'!$A$2:$E1000,2,0),"")</f>
        <v/>
      </c>
      <c r="L690" s="4">
        <f>IF(K690&lt;&gt;"",VLOOKUP($J690,'YARN CODES'!$A$2:$E1000,3,0),"")</f>
        <v/>
      </c>
      <c r="M690" s="4">
        <f>IF(L690&lt;&gt;"",VLOOKUP($J690,'YARN CODES'!$A$2:$E1000,4,0),"")</f>
        <v/>
      </c>
      <c r="N690" s="4">
        <f>IF(M690&lt;&gt;"",VLOOKUP($J690,'YARN CODES'!$A$2:$E1000,4,0),"")</f>
        <v/>
      </c>
    </row>
    <row r="691" ht="16.2" customHeight="1" s="87">
      <c r="C691" s="59">
        <f>IF(J691&lt;&gt;"","CWA","")</f>
        <v/>
      </c>
      <c r="K691" s="4">
        <f>IF(J691&lt;&gt;"",VLOOKUP($J691,'YARN CODES'!$A$2:$E1000,2,0),"")</f>
        <v/>
      </c>
      <c r="L691" s="4">
        <f>IF(K691&lt;&gt;"",VLOOKUP($J691,'YARN CODES'!$A$2:$E1000,3,0),"")</f>
        <v/>
      </c>
      <c r="M691" s="4">
        <f>IF(L691&lt;&gt;"",VLOOKUP($J691,'YARN CODES'!$A$2:$E1000,4,0),"")</f>
        <v/>
      </c>
      <c r="N691" s="4">
        <f>IF(M691&lt;&gt;"",VLOOKUP($J691,'YARN CODES'!$A$2:$E1000,4,0),"")</f>
        <v/>
      </c>
    </row>
    <row r="692" ht="16.2" customHeight="1" s="87">
      <c r="C692" s="59">
        <f>IF(J692&lt;&gt;"","CWA","")</f>
        <v/>
      </c>
      <c r="K692" s="4">
        <f>IF(J692&lt;&gt;"",VLOOKUP($J692,'YARN CODES'!$A$2:$E1000,2,0),"")</f>
        <v/>
      </c>
      <c r="L692" s="4">
        <f>IF(K692&lt;&gt;"",VLOOKUP($J692,'YARN CODES'!$A$2:$E1000,3,0),"")</f>
        <v/>
      </c>
      <c r="M692" s="4">
        <f>IF(L692&lt;&gt;"",VLOOKUP($J692,'YARN CODES'!$A$2:$E1000,4,0),"")</f>
        <v/>
      </c>
      <c r="N692" s="4">
        <f>IF(M692&lt;&gt;"",VLOOKUP($J692,'YARN CODES'!$A$2:$E1000,4,0),"")</f>
        <v/>
      </c>
    </row>
    <row r="693" ht="16.2" customHeight="1" s="87">
      <c r="C693" s="59">
        <f>IF(J693&lt;&gt;"","CWA","")</f>
        <v/>
      </c>
      <c r="K693" s="4">
        <f>IF(J693&lt;&gt;"",VLOOKUP($J693,'YARN CODES'!$A$2:$E1000,2,0),"")</f>
        <v/>
      </c>
      <c r="L693" s="4">
        <f>IF(K693&lt;&gt;"",VLOOKUP($J693,'YARN CODES'!$A$2:$E1000,3,0),"")</f>
        <v/>
      </c>
      <c r="M693" s="4">
        <f>IF(L693&lt;&gt;"",VLOOKUP($J693,'YARN CODES'!$A$2:$E1000,4,0),"")</f>
        <v/>
      </c>
      <c r="N693" s="4">
        <f>IF(M693&lt;&gt;"",VLOOKUP($J693,'YARN CODES'!$A$2:$E1000,4,0),"")</f>
        <v/>
      </c>
    </row>
    <row r="694" ht="16.2" customHeight="1" s="87">
      <c r="C694" s="59">
        <f>IF(J694&lt;&gt;"","CWA","")</f>
        <v/>
      </c>
      <c r="K694" s="4">
        <f>IF(J694&lt;&gt;"",VLOOKUP($J694,'YARN CODES'!$A$2:$E1000,2,0),"")</f>
        <v/>
      </c>
      <c r="L694" s="4">
        <f>IF(K694&lt;&gt;"",VLOOKUP($J694,'YARN CODES'!$A$2:$E1000,3,0),"")</f>
        <v/>
      </c>
      <c r="M694" s="4">
        <f>IF(L694&lt;&gt;"",VLOOKUP($J694,'YARN CODES'!$A$2:$E1000,4,0),"")</f>
        <v/>
      </c>
      <c r="N694" s="4">
        <f>IF(M694&lt;&gt;"",VLOOKUP($J694,'YARN CODES'!$A$2:$E1000,4,0),"")</f>
        <v/>
      </c>
    </row>
    <row r="695" ht="16.2" customHeight="1" s="87">
      <c r="C695" s="59">
        <f>IF(J695&lt;&gt;"","CWA","")</f>
        <v/>
      </c>
      <c r="K695" s="4">
        <f>IF(J695&lt;&gt;"",VLOOKUP($J695,'YARN CODES'!$A$2:$E1000,2,0),"")</f>
        <v/>
      </c>
      <c r="L695" s="4">
        <f>IF(K695&lt;&gt;"",VLOOKUP($J695,'YARN CODES'!$A$2:$E1000,3,0),"")</f>
        <v/>
      </c>
      <c r="M695" s="4">
        <f>IF(L695&lt;&gt;"",VLOOKUP($J695,'YARN CODES'!$A$2:$E1000,4,0),"")</f>
        <v/>
      </c>
      <c r="N695" s="4">
        <f>IF(M695&lt;&gt;"",VLOOKUP($J695,'YARN CODES'!$A$2:$E1000,4,0),"")</f>
        <v/>
      </c>
    </row>
    <row r="696" ht="16.2" customHeight="1" s="87">
      <c r="C696" s="59">
        <f>IF(J696&lt;&gt;"","CWA","")</f>
        <v/>
      </c>
      <c r="K696" s="4">
        <f>IF(J696&lt;&gt;"",VLOOKUP($J696,'YARN CODES'!$A$2:$E1000,2,0),"")</f>
        <v/>
      </c>
      <c r="L696" s="4">
        <f>IF(K696&lt;&gt;"",VLOOKUP($J696,'YARN CODES'!$A$2:$E1000,3,0),"")</f>
        <v/>
      </c>
      <c r="M696" s="4">
        <f>IF(L696&lt;&gt;"",VLOOKUP($J696,'YARN CODES'!$A$2:$E1000,4,0),"")</f>
        <v/>
      </c>
      <c r="N696" s="4">
        <f>IF(M696&lt;&gt;"",VLOOKUP($J696,'YARN CODES'!$A$2:$E1000,4,0),"")</f>
        <v/>
      </c>
    </row>
    <row r="697" ht="16.2" customHeight="1" s="87">
      <c r="C697" s="59">
        <f>IF(J697&lt;&gt;"","CWA","")</f>
        <v/>
      </c>
      <c r="K697" s="4">
        <f>IF(J697&lt;&gt;"",VLOOKUP($J697,'YARN CODES'!$A$2:$E1000,2,0),"")</f>
        <v/>
      </c>
      <c r="L697" s="4">
        <f>IF(K697&lt;&gt;"",VLOOKUP($J697,'YARN CODES'!$A$2:$E1000,3,0),"")</f>
        <v/>
      </c>
      <c r="M697" s="4">
        <f>IF(L697&lt;&gt;"",VLOOKUP($J697,'YARN CODES'!$A$2:$E1000,4,0),"")</f>
        <v/>
      </c>
      <c r="N697" s="4">
        <f>IF(M697&lt;&gt;"",VLOOKUP($J697,'YARN CODES'!$A$2:$E1000,4,0),"")</f>
        <v/>
      </c>
    </row>
    <row r="698" ht="16.2" customHeight="1" s="87">
      <c r="C698" s="59">
        <f>IF(J698&lt;&gt;"","CWA","")</f>
        <v/>
      </c>
      <c r="K698" s="4">
        <f>IF(J698&lt;&gt;"",VLOOKUP($J698,'YARN CODES'!$A$2:$E1000,2,0),"")</f>
        <v/>
      </c>
      <c r="L698" s="4">
        <f>IF(K698&lt;&gt;"",VLOOKUP($J698,'YARN CODES'!$A$2:$E1000,3,0),"")</f>
        <v/>
      </c>
      <c r="M698" s="4">
        <f>IF(L698&lt;&gt;"",VLOOKUP($J698,'YARN CODES'!$A$2:$E1000,4,0),"")</f>
        <v/>
      </c>
      <c r="N698" s="4">
        <f>IF(M698&lt;&gt;"",VLOOKUP($J698,'YARN CODES'!$A$2:$E1000,4,0),"")</f>
        <v/>
      </c>
    </row>
    <row r="699" ht="16.2" customHeight="1" s="87">
      <c r="C699" s="59">
        <f>IF(J699&lt;&gt;"","CWA","")</f>
        <v/>
      </c>
      <c r="K699" s="4">
        <f>IF(J699&lt;&gt;"",VLOOKUP($J699,'YARN CODES'!$A$2:$E1000,2,0),"")</f>
        <v/>
      </c>
      <c r="L699" s="4">
        <f>IF(K699&lt;&gt;"",VLOOKUP($J699,'YARN CODES'!$A$2:$E1000,3,0),"")</f>
        <v/>
      </c>
      <c r="M699" s="4">
        <f>IF(L699&lt;&gt;"",VLOOKUP($J699,'YARN CODES'!$A$2:$E1000,4,0),"")</f>
        <v/>
      </c>
      <c r="N699" s="4">
        <f>IF(M699&lt;&gt;"",VLOOKUP($J699,'YARN CODES'!$A$2:$E1000,4,0),"")</f>
        <v/>
      </c>
    </row>
    <row r="700" ht="16.2" customHeight="1" s="87">
      <c r="C700" s="59">
        <f>IF(J700&lt;&gt;"","CWA","")</f>
        <v/>
      </c>
      <c r="K700" s="4">
        <f>IF(J700&lt;&gt;"",VLOOKUP($J700,'YARN CODES'!$A$2:$E1000,2,0),"")</f>
        <v/>
      </c>
      <c r="L700" s="4">
        <f>IF(K700&lt;&gt;"",VLOOKUP($J700,'YARN CODES'!$A$2:$E1000,3,0),"")</f>
        <v/>
      </c>
      <c r="M700" s="4">
        <f>IF(L700&lt;&gt;"",VLOOKUP($J700,'YARN CODES'!$A$2:$E1000,4,0),"")</f>
        <v/>
      </c>
      <c r="N700" s="4">
        <f>IF(M700&lt;&gt;"",VLOOKUP($J700,'YARN CODES'!$A$2:$E1000,4,0),"")</f>
        <v/>
      </c>
    </row>
    <row r="701" ht="16.2" customHeight="1" s="87">
      <c r="C701" s="59">
        <f>IF(J701&lt;&gt;"","CWA","")</f>
        <v/>
      </c>
      <c r="K701" s="4">
        <f>IF(J701&lt;&gt;"",VLOOKUP($J701,'YARN CODES'!$A$2:$E1000,2,0),"")</f>
        <v/>
      </c>
      <c r="L701" s="4">
        <f>IF(K701&lt;&gt;"",VLOOKUP($J701,'YARN CODES'!$A$2:$E1000,3,0),"")</f>
        <v/>
      </c>
      <c r="M701" s="4">
        <f>IF(L701&lt;&gt;"",VLOOKUP($J701,'YARN CODES'!$A$2:$E1000,4,0),"")</f>
        <v/>
      </c>
      <c r="N701" s="4">
        <f>IF(M701&lt;&gt;"",VLOOKUP($J701,'YARN CODES'!$A$2:$E1000,4,0),"")</f>
        <v/>
      </c>
    </row>
    <row r="702" ht="16.2" customHeight="1" s="87">
      <c r="C702" s="59">
        <f>IF(J702&lt;&gt;"","CWA","")</f>
        <v/>
      </c>
      <c r="K702" s="4">
        <f>IF(J702&lt;&gt;"",VLOOKUP($J702,'YARN CODES'!$A$2:$E1000,2,0),"")</f>
        <v/>
      </c>
      <c r="L702" s="4">
        <f>IF(K702&lt;&gt;"",VLOOKUP($J702,'YARN CODES'!$A$2:$E1000,3,0),"")</f>
        <v/>
      </c>
      <c r="M702" s="4">
        <f>IF(L702&lt;&gt;"",VLOOKUP($J702,'YARN CODES'!$A$2:$E1000,4,0),"")</f>
        <v/>
      </c>
      <c r="N702" s="4">
        <f>IF(M702&lt;&gt;"",VLOOKUP($J702,'YARN CODES'!$A$2:$E1000,4,0),"")</f>
        <v/>
      </c>
    </row>
    <row r="703" ht="16.2" customHeight="1" s="87">
      <c r="C703" s="59">
        <f>IF(J703&lt;&gt;"","CWA","")</f>
        <v/>
      </c>
      <c r="K703" s="4">
        <f>IF(J703&lt;&gt;"",VLOOKUP($J703,'YARN CODES'!$A$2:$E1000,2,0),"")</f>
        <v/>
      </c>
      <c r="L703" s="4">
        <f>IF(K703&lt;&gt;"",VLOOKUP($J703,'YARN CODES'!$A$2:$E1000,3,0),"")</f>
        <v/>
      </c>
      <c r="M703" s="4">
        <f>IF(L703&lt;&gt;"",VLOOKUP($J703,'YARN CODES'!$A$2:$E1000,4,0),"")</f>
        <v/>
      </c>
      <c r="N703" s="4">
        <f>IF(M703&lt;&gt;"",VLOOKUP($J703,'YARN CODES'!$A$2:$E1000,4,0),"")</f>
        <v/>
      </c>
    </row>
    <row r="704" ht="16.2" customHeight="1" s="87">
      <c r="C704" s="59">
        <f>IF(J704&lt;&gt;"","CWA","")</f>
        <v/>
      </c>
      <c r="K704" s="4">
        <f>IF(J704&lt;&gt;"",VLOOKUP($J704,'YARN CODES'!$A$2:$E1000,2,0),"")</f>
        <v/>
      </c>
      <c r="L704" s="4">
        <f>IF(K704&lt;&gt;"",VLOOKUP($J704,'YARN CODES'!$A$2:$E1000,3,0),"")</f>
        <v/>
      </c>
      <c r="M704" s="4">
        <f>IF(L704&lt;&gt;"",VLOOKUP($J704,'YARN CODES'!$A$2:$E1000,4,0),"")</f>
        <v/>
      </c>
      <c r="N704" s="4">
        <f>IF(M704&lt;&gt;"",VLOOKUP($J704,'YARN CODES'!$A$2:$E1000,4,0),"")</f>
        <v/>
      </c>
    </row>
    <row r="705" ht="16.2" customHeight="1" s="87">
      <c r="C705" s="59">
        <f>IF(J705&lt;&gt;"","CWA","")</f>
        <v/>
      </c>
      <c r="K705" s="4">
        <f>IF(J705&lt;&gt;"",VLOOKUP($J705,'YARN CODES'!$A$2:$E1000,2,0),"")</f>
        <v/>
      </c>
      <c r="L705" s="4">
        <f>IF(K705&lt;&gt;"",VLOOKUP($J705,'YARN CODES'!$A$2:$E1000,3,0),"")</f>
        <v/>
      </c>
      <c r="M705" s="4">
        <f>IF(L705&lt;&gt;"",VLOOKUP($J705,'YARN CODES'!$A$2:$E1000,4,0),"")</f>
        <v/>
      </c>
      <c r="N705" s="4">
        <f>IF(M705&lt;&gt;"",VLOOKUP($J705,'YARN CODES'!$A$2:$E1000,4,0),"")</f>
        <v/>
      </c>
    </row>
    <row r="706" ht="16.2" customHeight="1" s="87">
      <c r="C706" s="59">
        <f>IF(J706&lt;&gt;"","CWA","")</f>
        <v/>
      </c>
      <c r="K706" s="4">
        <f>IF(J706&lt;&gt;"",VLOOKUP($J706,'YARN CODES'!$A$2:$E1000,2,0),"")</f>
        <v/>
      </c>
      <c r="L706" s="4">
        <f>IF(K706&lt;&gt;"",VLOOKUP($J706,'YARN CODES'!$A$2:$E1000,3,0),"")</f>
        <v/>
      </c>
      <c r="M706" s="4">
        <f>IF(L706&lt;&gt;"",VLOOKUP($J706,'YARN CODES'!$A$2:$E1000,4,0),"")</f>
        <v/>
      </c>
      <c r="N706" s="4">
        <f>IF(M706&lt;&gt;"",VLOOKUP($J706,'YARN CODES'!$A$2:$E1000,4,0),"")</f>
        <v/>
      </c>
    </row>
    <row r="707" ht="16.2" customHeight="1" s="87">
      <c r="C707" s="59">
        <f>IF(J707&lt;&gt;"","CWA","")</f>
        <v/>
      </c>
      <c r="K707" s="4">
        <f>IF(J707&lt;&gt;"",VLOOKUP($J707,'YARN CODES'!$A$2:$E1000,2,0),"")</f>
        <v/>
      </c>
      <c r="L707" s="4">
        <f>IF(K707&lt;&gt;"",VLOOKUP($J707,'YARN CODES'!$A$2:$E1000,3,0),"")</f>
        <v/>
      </c>
      <c r="M707" s="4">
        <f>IF(L707&lt;&gt;"",VLOOKUP($J707,'YARN CODES'!$A$2:$E1000,4,0),"")</f>
        <v/>
      </c>
      <c r="N707" s="4">
        <f>IF(M707&lt;&gt;"",VLOOKUP($J707,'YARN CODES'!$A$2:$E1000,4,0),"")</f>
        <v/>
      </c>
    </row>
    <row r="708" ht="16.2" customHeight="1" s="87">
      <c r="C708" s="59">
        <f>IF(J708&lt;&gt;"","CWA","")</f>
        <v/>
      </c>
      <c r="K708" s="4">
        <f>IF(J708&lt;&gt;"",VLOOKUP($J708,'YARN CODES'!$A$2:$E1000,2,0),"")</f>
        <v/>
      </c>
      <c r="L708" s="4">
        <f>IF(K708&lt;&gt;"",VLOOKUP($J708,'YARN CODES'!$A$2:$E1000,3,0),"")</f>
        <v/>
      </c>
      <c r="M708" s="4">
        <f>IF(L708&lt;&gt;"",VLOOKUP($J708,'YARN CODES'!$A$2:$E1000,4,0),"")</f>
        <v/>
      </c>
      <c r="N708" s="4">
        <f>IF(M708&lt;&gt;"",VLOOKUP($J708,'YARN CODES'!$A$2:$E1000,4,0),"")</f>
        <v/>
      </c>
    </row>
    <row r="709" ht="16.2" customHeight="1" s="87">
      <c r="C709" s="59">
        <f>IF(J709&lt;&gt;"","CWA","")</f>
        <v/>
      </c>
      <c r="K709" s="4">
        <f>IF(J709&lt;&gt;"",VLOOKUP($J709,'YARN CODES'!$A$2:$E1000,2,0),"")</f>
        <v/>
      </c>
      <c r="L709" s="4">
        <f>IF(K709&lt;&gt;"",VLOOKUP($J709,'YARN CODES'!$A$2:$E1000,3,0),"")</f>
        <v/>
      </c>
      <c r="M709" s="4">
        <f>IF(L709&lt;&gt;"",VLOOKUP($J709,'YARN CODES'!$A$2:$E1000,4,0),"")</f>
        <v/>
      </c>
      <c r="N709" s="4">
        <f>IF(M709&lt;&gt;"",VLOOKUP($J709,'YARN CODES'!$A$2:$E1000,4,0),"")</f>
        <v/>
      </c>
    </row>
    <row r="710" ht="16.2" customHeight="1" s="87">
      <c r="C710" s="59">
        <f>IF(J710&lt;&gt;"","CWA","")</f>
        <v/>
      </c>
      <c r="K710" s="4">
        <f>IF(J710&lt;&gt;"",VLOOKUP($J710,'YARN CODES'!$A$2:$E1000,2,0),"")</f>
        <v/>
      </c>
      <c r="L710" s="4">
        <f>IF(K710&lt;&gt;"",VLOOKUP($J710,'YARN CODES'!$A$2:$E1000,3,0),"")</f>
        <v/>
      </c>
      <c r="M710" s="4">
        <f>IF(L710&lt;&gt;"",VLOOKUP($J710,'YARN CODES'!$A$2:$E1000,4,0),"")</f>
        <v/>
      </c>
      <c r="N710" s="4">
        <f>IF(M710&lt;&gt;"",VLOOKUP($J710,'YARN CODES'!$A$2:$E1000,4,0),"")</f>
        <v/>
      </c>
    </row>
    <row r="711" ht="16.2" customHeight="1" s="87">
      <c r="C711" s="59">
        <f>IF(J711&lt;&gt;"","CWA","")</f>
        <v/>
      </c>
      <c r="K711" s="4">
        <f>IF(J711&lt;&gt;"",VLOOKUP($J711,'YARN CODES'!$A$2:$E1000,2,0),"")</f>
        <v/>
      </c>
      <c r="L711" s="4">
        <f>IF(K711&lt;&gt;"",VLOOKUP($J711,'YARN CODES'!$A$2:$E1000,3,0),"")</f>
        <v/>
      </c>
      <c r="M711" s="4">
        <f>IF(L711&lt;&gt;"",VLOOKUP($J711,'YARN CODES'!$A$2:$E1000,4,0),"")</f>
        <v/>
      </c>
      <c r="N711" s="4">
        <f>IF(M711&lt;&gt;"",VLOOKUP($J711,'YARN CODES'!$A$2:$E1000,4,0),"")</f>
        <v/>
      </c>
    </row>
    <row r="712" ht="16.2" customHeight="1" s="87">
      <c r="C712" s="59">
        <f>IF(J712&lt;&gt;"","CWA","")</f>
        <v/>
      </c>
      <c r="K712" s="4">
        <f>IF(J712&lt;&gt;"",VLOOKUP($J712,'YARN CODES'!$A$2:$E1000,2,0),"")</f>
        <v/>
      </c>
      <c r="L712" s="4">
        <f>IF(K712&lt;&gt;"",VLOOKUP($J712,'YARN CODES'!$A$2:$E1000,3,0),"")</f>
        <v/>
      </c>
      <c r="M712" s="4">
        <f>IF(L712&lt;&gt;"",VLOOKUP($J712,'YARN CODES'!$A$2:$E1000,4,0),"")</f>
        <v/>
      </c>
      <c r="N712" s="4">
        <f>IF(M712&lt;&gt;"",VLOOKUP($J712,'YARN CODES'!$A$2:$E1000,4,0),"")</f>
        <v/>
      </c>
    </row>
    <row r="713" ht="16.2" customHeight="1" s="87">
      <c r="C713" s="59">
        <f>IF(J713&lt;&gt;"","CWA","")</f>
        <v/>
      </c>
      <c r="K713" s="4">
        <f>IF(J713&lt;&gt;"",VLOOKUP($J713,'YARN CODES'!$A$2:$E1000,2,0),"")</f>
        <v/>
      </c>
      <c r="L713" s="4">
        <f>IF(K713&lt;&gt;"",VLOOKUP($J713,'YARN CODES'!$A$2:$E1000,3,0),"")</f>
        <v/>
      </c>
      <c r="M713" s="4">
        <f>IF(L713&lt;&gt;"",VLOOKUP($J713,'YARN CODES'!$A$2:$E1000,4,0),"")</f>
        <v/>
      </c>
      <c r="N713" s="4">
        <f>IF(M713&lt;&gt;"",VLOOKUP($J713,'YARN CODES'!$A$2:$E1000,4,0),"")</f>
        <v/>
      </c>
    </row>
    <row r="714" ht="16.2" customHeight="1" s="87">
      <c r="C714" s="59">
        <f>IF(J714&lt;&gt;"","CWA","")</f>
        <v/>
      </c>
      <c r="K714" s="4">
        <f>IF(J714&lt;&gt;"",VLOOKUP($J714,'YARN CODES'!$A$2:$E1000,2,0),"")</f>
        <v/>
      </c>
      <c r="L714" s="4">
        <f>IF(K714&lt;&gt;"",VLOOKUP($J714,'YARN CODES'!$A$2:$E1000,3,0),"")</f>
        <v/>
      </c>
      <c r="M714" s="4">
        <f>IF(L714&lt;&gt;"",VLOOKUP($J714,'YARN CODES'!$A$2:$E1000,4,0),"")</f>
        <v/>
      </c>
      <c r="N714" s="4">
        <f>IF(M714&lt;&gt;"",VLOOKUP($J714,'YARN CODES'!$A$2:$E1000,4,0),"")</f>
        <v/>
      </c>
    </row>
    <row r="715" ht="16.2" customHeight="1" s="87">
      <c r="C715" s="59">
        <f>IF(J715&lt;&gt;"","CWA","")</f>
        <v/>
      </c>
      <c r="K715" s="4">
        <f>IF(J715&lt;&gt;"",VLOOKUP($J715,'YARN CODES'!$A$2:$E1000,2,0),"")</f>
        <v/>
      </c>
      <c r="L715" s="4">
        <f>IF(K715&lt;&gt;"",VLOOKUP($J715,'YARN CODES'!$A$2:$E1000,3,0),"")</f>
        <v/>
      </c>
      <c r="M715" s="4">
        <f>IF(L715&lt;&gt;"",VLOOKUP($J715,'YARN CODES'!$A$2:$E1000,4,0),"")</f>
        <v/>
      </c>
      <c r="N715" s="4">
        <f>IF(M715&lt;&gt;"",VLOOKUP($J715,'YARN CODES'!$A$2:$E1000,4,0),"")</f>
        <v/>
      </c>
    </row>
    <row r="716" ht="16.2" customHeight="1" s="87">
      <c r="C716" s="59">
        <f>IF(J716&lt;&gt;"","CWA","")</f>
        <v/>
      </c>
      <c r="K716" s="4">
        <f>IF(J716&lt;&gt;"",VLOOKUP($J716,'YARN CODES'!$A$2:$E1000,2,0),"")</f>
        <v/>
      </c>
      <c r="L716" s="4">
        <f>IF(K716&lt;&gt;"",VLOOKUP($J716,'YARN CODES'!$A$2:$E1000,3,0),"")</f>
        <v/>
      </c>
      <c r="M716" s="4">
        <f>IF(L716&lt;&gt;"",VLOOKUP($J716,'YARN CODES'!$A$2:$E1000,4,0),"")</f>
        <v/>
      </c>
      <c r="N716" s="4">
        <f>IF(M716&lt;&gt;"",VLOOKUP($J716,'YARN CODES'!$A$2:$E1000,4,0),"")</f>
        <v/>
      </c>
    </row>
    <row r="717" ht="16.2" customHeight="1" s="87">
      <c r="C717" s="59">
        <f>IF(J717&lt;&gt;"","CWA","")</f>
        <v/>
      </c>
      <c r="K717" s="4">
        <f>IF(J717&lt;&gt;"",VLOOKUP($J717,'YARN CODES'!$A$2:$E1000,2,0),"")</f>
        <v/>
      </c>
      <c r="L717" s="4">
        <f>IF(K717&lt;&gt;"",VLOOKUP($J717,'YARN CODES'!$A$2:$E1000,3,0),"")</f>
        <v/>
      </c>
      <c r="M717" s="4">
        <f>IF(L717&lt;&gt;"",VLOOKUP($J717,'YARN CODES'!$A$2:$E1000,4,0),"")</f>
        <v/>
      </c>
      <c r="N717" s="4">
        <f>IF(M717&lt;&gt;"",VLOOKUP($J717,'YARN CODES'!$A$2:$E1000,4,0),"")</f>
        <v/>
      </c>
    </row>
    <row r="718" ht="16.2" customHeight="1" s="87">
      <c r="C718" s="59">
        <f>IF(J718&lt;&gt;"","CWA","")</f>
        <v/>
      </c>
      <c r="K718" s="4">
        <f>IF(J718&lt;&gt;"",VLOOKUP($J718,'YARN CODES'!$A$2:$E1000,2,0),"")</f>
        <v/>
      </c>
      <c r="L718" s="4">
        <f>IF(K718&lt;&gt;"",VLOOKUP($J718,'YARN CODES'!$A$2:$E1000,3,0),"")</f>
        <v/>
      </c>
      <c r="M718" s="4">
        <f>IF(L718&lt;&gt;"",VLOOKUP($J718,'YARN CODES'!$A$2:$E1000,4,0),"")</f>
        <v/>
      </c>
      <c r="N718" s="4">
        <f>IF(M718&lt;&gt;"",VLOOKUP($J718,'YARN CODES'!$A$2:$E1000,4,0),"")</f>
        <v/>
      </c>
    </row>
    <row r="719" ht="16.2" customHeight="1" s="87">
      <c r="C719" s="59">
        <f>IF(J719&lt;&gt;"","CWA","")</f>
        <v/>
      </c>
      <c r="K719" s="4">
        <f>IF(J719&lt;&gt;"",VLOOKUP($J719,'YARN CODES'!$A$2:$E1000,2,0),"")</f>
        <v/>
      </c>
      <c r="L719" s="4">
        <f>IF(K719&lt;&gt;"",VLOOKUP($J719,'YARN CODES'!$A$2:$E1000,3,0),"")</f>
        <v/>
      </c>
      <c r="M719" s="4">
        <f>IF(L719&lt;&gt;"",VLOOKUP($J719,'YARN CODES'!$A$2:$E1000,4,0),"")</f>
        <v/>
      </c>
      <c r="N719" s="4">
        <f>IF(M719&lt;&gt;"",VLOOKUP($J719,'YARN CODES'!$A$2:$E1000,4,0),"")</f>
        <v/>
      </c>
    </row>
    <row r="720" ht="16.2" customHeight="1" s="87">
      <c r="C720" s="59">
        <f>IF(J720&lt;&gt;"","CWA","")</f>
        <v/>
      </c>
      <c r="K720" s="4">
        <f>IF(J720&lt;&gt;"",VLOOKUP($J720,'YARN CODES'!$A$2:$E1000,2,0),"")</f>
        <v/>
      </c>
      <c r="L720" s="4">
        <f>IF(K720&lt;&gt;"",VLOOKUP($J720,'YARN CODES'!$A$2:$E1000,3,0),"")</f>
        <v/>
      </c>
      <c r="M720" s="4">
        <f>IF(L720&lt;&gt;"",VLOOKUP($J720,'YARN CODES'!$A$2:$E1000,4,0),"")</f>
        <v/>
      </c>
      <c r="N720" s="4">
        <f>IF(M720&lt;&gt;"",VLOOKUP($J720,'YARN CODES'!$A$2:$E1000,4,0),"")</f>
        <v/>
      </c>
    </row>
    <row r="721" ht="16.2" customHeight="1" s="87">
      <c r="C721" s="59">
        <f>IF(J721&lt;&gt;"","CWA","")</f>
        <v/>
      </c>
      <c r="K721" s="4">
        <f>IF(J721&lt;&gt;"",VLOOKUP($J721,'YARN CODES'!$A$2:$E1000,2,0),"")</f>
        <v/>
      </c>
      <c r="L721" s="4">
        <f>IF(K721&lt;&gt;"",VLOOKUP($J721,'YARN CODES'!$A$2:$E1000,3,0),"")</f>
        <v/>
      </c>
      <c r="M721" s="4">
        <f>IF(L721&lt;&gt;"",VLOOKUP($J721,'YARN CODES'!$A$2:$E1000,4,0),"")</f>
        <v/>
      </c>
      <c r="N721" s="4">
        <f>IF(M721&lt;&gt;"",VLOOKUP($J721,'YARN CODES'!$A$2:$E1000,4,0),"")</f>
        <v/>
      </c>
    </row>
    <row r="722" ht="16.2" customHeight="1" s="87">
      <c r="C722" s="59">
        <f>IF(J722&lt;&gt;"","CWA","")</f>
        <v/>
      </c>
      <c r="K722" s="4">
        <f>IF(J722&lt;&gt;"",VLOOKUP($J722,'YARN CODES'!$A$2:$E1000,2,0),"")</f>
        <v/>
      </c>
      <c r="L722" s="4">
        <f>IF(K722&lt;&gt;"",VLOOKUP($J722,'YARN CODES'!$A$2:$E1000,3,0),"")</f>
        <v/>
      </c>
      <c r="M722" s="4">
        <f>IF(L722&lt;&gt;"",VLOOKUP($J722,'YARN CODES'!$A$2:$E1000,4,0),"")</f>
        <v/>
      </c>
      <c r="N722" s="4">
        <f>IF(M722&lt;&gt;"",VLOOKUP($J722,'YARN CODES'!$A$2:$E1000,4,0),"")</f>
        <v/>
      </c>
    </row>
    <row r="723" ht="16.2" customHeight="1" s="87">
      <c r="C723" s="59">
        <f>IF(J723&lt;&gt;"","CWA","")</f>
        <v/>
      </c>
      <c r="K723" s="4">
        <f>IF(J723&lt;&gt;"",VLOOKUP($J723,'YARN CODES'!$A$2:$E1000,2,0),"")</f>
        <v/>
      </c>
      <c r="L723" s="4">
        <f>IF(K723&lt;&gt;"",VLOOKUP($J723,'YARN CODES'!$A$2:$E1000,3,0),"")</f>
        <v/>
      </c>
      <c r="M723" s="4">
        <f>IF(L723&lt;&gt;"",VLOOKUP($J723,'YARN CODES'!$A$2:$E1000,4,0),"")</f>
        <v/>
      </c>
      <c r="N723" s="4">
        <f>IF(M723&lt;&gt;"",VLOOKUP($J723,'YARN CODES'!$A$2:$E1000,4,0),"")</f>
        <v/>
      </c>
    </row>
    <row r="724" ht="16.2" customHeight="1" s="87">
      <c r="C724" s="59">
        <f>IF(J724&lt;&gt;"","CWA","")</f>
        <v/>
      </c>
      <c r="K724" s="4">
        <f>IF(J724&lt;&gt;"",VLOOKUP($J724,'YARN CODES'!$A$2:$E1000,2,0),"")</f>
        <v/>
      </c>
      <c r="L724" s="4">
        <f>IF(K724&lt;&gt;"",VLOOKUP($J724,'YARN CODES'!$A$2:$E1000,3,0),"")</f>
        <v/>
      </c>
      <c r="M724" s="4">
        <f>IF(L724&lt;&gt;"",VLOOKUP($J724,'YARN CODES'!$A$2:$E1000,4,0),"")</f>
        <v/>
      </c>
      <c r="N724" s="4">
        <f>IF(M724&lt;&gt;"",VLOOKUP($J724,'YARN CODES'!$A$2:$E1000,4,0),"")</f>
        <v/>
      </c>
    </row>
    <row r="725" ht="16.2" customHeight="1" s="87">
      <c r="C725" s="59">
        <f>IF(J725&lt;&gt;"","CWA","")</f>
        <v/>
      </c>
      <c r="K725" s="4">
        <f>IF(J725&lt;&gt;"",VLOOKUP($J725,'YARN CODES'!$A$2:$E1000,2,0),"")</f>
        <v/>
      </c>
      <c r="L725" s="4">
        <f>IF(K725&lt;&gt;"",VLOOKUP($J725,'YARN CODES'!$A$2:$E1000,3,0),"")</f>
        <v/>
      </c>
      <c r="M725" s="4">
        <f>IF(L725&lt;&gt;"",VLOOKUP($J725,'YARN CODES'!$A$2:$E1000,4,0),"")</f>
        <v/>
      </c>
      <c r="N725" s="4">
        <f>IF(M725&lt;&gt;"",VLOOKUP($J725,'YARN CODES'!$A$2:$E1000,4,0),"")</f>
        <v/>
      </c>
    </row>
    <row r="726" ht="16.2" customHeight="1" s="87">
      <c r="C726" s="59">
        <f>IF(J726&lt;&gt;"","CWA","")</f>
        <v/>
      </c>
      <c r="K726" s="4">
        <f>IF(J726&lt;&gt;"",VLOOKUP($J726,'YARN CODES'!$A$2:$E1000,2,0),"")</f>
        <v/>
      </c>
      <c r="L726" s="4">
        <f>IF(K726&lt;&gt;"",VLOOKUP($J726,'YARN CODES'!$A$2:$E1000,3,0),"")</f>
        <v/>
      </c>
      <c r="M726" s="4">
        <f>IF(L726&lt;&gt;"",VLOOKUP($J726,'YARN CODES'!$A$2:$E1000,4,0),"")</f>
        <v/>
      </c>
      <c r="N726" s="4">
        <f>IF(M726&lt;&gt;"",VLOOKUP($J726,'YARN CODES'!$A$2:$E1000,4,0),"")</f>
        <v/>
      </c>
    </row>
    <row r="727" ht="16.2" customHeight="1" s="87">
      <c r="C727" s="59">
        <f>IF(J727&lt;&gt;"","CWA","")</f>
        <v/>
      </c>
      <c r="K727" s="4">
        <f>IF(J727&lt;&gt;"",VLOOKUP($J727,'YARN CODES'!$A$2:$E1000,2,0),"")</f>
        <v/>
      </c>
      <c r="L727" s="4">
        <f>IF(K727&lt;&gt;"",VLOOKUP($J727,'YARN CODES'!$A$2:$E1000,3,0),"")</f>
        <v/>
      </c>
      <c r="M727" s="4">
        <f>IF(L727&lt;&gt;"",VLOOKUP($J727,'YARN CODES'!$A$2:$E1000,4,0),"")</f>
        <v/>
      </c>
      <c r="N727" s="4">
        <f>IF(M727&lt;&gt;"",VLOOKUP($J727,'YARN CODES'!$A$2:$E1000,4,0),"")</f>
        <v/>
      </c>
    </row>
    <row r="728" ht="16.2" customHeight="1" s="87">
      <c r="C728" s="59">
        <f>IF(J728&lt;&gt;"","CWA","")</f>
        <v/>
      </c>
      <c r="K728" s="4">
        <f>IF(J728&lt;&gt;"",VLOOKUP($J728,'YARN CODES'!$A$2:$E1000,2,0),"")</f>
        <v/>
      </c>
      <c r="L728" s="4">
        <f>IF(K728&lt;&gt;"",VLOOKUP($J728,'YARN CODES'!$A$2:$E1000,3,0),"")</f>
        <v/>
      </c>
      <c r="M728" s="4">
        <f>IF(L728&lt;&gt;"",VLOOKUP($J728,'YARN CODES'!$A$2:$E1000,4,0),"")</f>
        <v/>
      </c>
      <c r="N728" s="4">
        <f>IF(M728&lt;&gt;"",VLOOKUP($J728,'YARN CODES'!$A$2:$E1000,4,0),"")</f>
        <v/>
      </c>
    </row>
    <row r="729" ht="16.2" customHeight="1" s="87">
      <c r="C729" s="59">
        <f>IF(J729&lt;&gt;"","CWA","")</f>
        <v/>
      </c>
      <c r="K729" s="4">
        <f>IF(J729&lt;&gt;"",VLOOKUP($J729,'YARN CODES'!$A$2:$E1000,2,0),"")</f>
        <v/>
      </c>
      <c r="L729" s="4">
        <f>IF(K729&lt;&gt;"",VLOOKUP($J729,'YARN CODES'!$A$2:$E1000,3,0),"")</f>
        <v/>
      </c>
      <c r="M729" s="4">
        <f>IF(L729&lt;&gt;"",VLOOKUP($J729,'YARN CODES'!$A$2:$E1000,4,0),"")</f>
        <v/>
      </c>
      <c r="N729" s="4">
        <f>IF(M729&lt;&gt;"",VLOOKUP($J729,'YARN CODES'!$A$2:$E1000,4,0),"")</f>
        <v/>
      </c>
    </row>
    <row r="730" ht="16.2" customHeight="1" s="87">
      <c r="C730" s="59">
        <f>IF(J730&lt;&gt;"","CWA","")</f>
        <v/>
      </c>
      <c r="K730" s="4">
        <f>IF(J730&lt;&gt;"",VLOOKUP($J730,'YARN CODES'!$A$2:$E1000,2,0),"")</f>
        <v/>
      </c>
      <c r="L730" s="4">
        <f>IF(K730&lt;&gt;"",VLOOKUP($J730,'YARN CODES'!$A$2:$E1000,3,0),"")</f>
        <v/>
      </c>
      <c r="M730" s="4">
        <f>IF(L730&lt;&gt;"",VLOOKUP($J730,'YARN CODES'!$A$2:$E1000,4,0),"")</f>
        <v/>
      </c>
      <c r="N730" s="4">
        <f>IF(M730&lt;&gt;"",VLOOKUP($J730,'YARN CODES'!$A$2:$E1000,4,0),"")</f>
        <v/>
      </c>
    </row>
    <row r="731" ht="16.2" customHeight="1" s="87">
      <c r="C731" s="59">
        <f>IF(J731&lt;&gt;"","CWA","")</f>
        <v/>
      </c>
      <c r="K731" s="4">
        <f>IF(J731&lt;&gt;"",VLOOKUP($J731,'YARN CODES'!$A$2:$E1000,2,0),"")</f>
        <v/>
      </c>
      <c r="L731" s="4">
        <f>IF(K731&lt;&gt;"",VLOOKUP($J731,'YARN CODES'!$A$2:$E1000,3,0),"")</f>
        <v/>
      </c>
      <c r="M731" s="4">
        <f>IF(L731&lt;&gt;"",VLOOKUP($J731,'YARN CODES'!$A$2:$E1000,4,0),"")</f>
        <v/>
      </c>
      <c r="N731" s="4">
        <f>IF(M731&lt;&gt;"",VLOOKUP($J731,'YARN CODES'!$A$2:$E1000,4,0),"")</f>
        <v/>
      </c>
    </row>
    <row r="732" ht="16.2" customHeight="1" s="87">
      <c r="C732" s="59">
        <f>IF(J732&lt;&gt;"","CWA","")</f>
        <v/>
      </c>
      <c r="K732" s="4">
        <f>IF(J732&lt;&gt;"",VLOOKUP($J732,'YARN CODES'!$A$2:$E1000,2,0),"")</f>
        <v/>
      </c>
      <c r="L732" s="4">
        <f>IF(K732&lt;&gt;"",VLOOKUP($J732,'YARN CODES'!$A$2:$E1000,3,0),"")</f>
        <v/>
      </c>
      <c r="M732" s="4">
        <f>IF(L732&lt;&gt;"",VLOOKUP($J732,'YARN CODES'!$A$2:$E1000,4,0),"")</f>
        <v/>
      </c>
      <c r="N732" s="4">
        <f>IF(M732&lt;&gt;"",VLOOKUP($J732,'YARN CODES'!$A$2:$E1000,4,0),"")</f>
        <v/>
      </c>
    </row>
    <row r="733" ht="16.2" customHeight="1" s="87">
      <c r="C733" s="59">
        <f>IF(J733&lt;&gt;"","CWA","")</f>
        <v/>
      </c>
      <c r="K733" s="4">
        <f>IF(J733&lt;&gt;"",VLOOKUP($J733,'YARN CODES'!$A$2:$E1000,2,0),"")</f>
        <v/>
      </c>
      <c r="L733" s="4">
        <f>IF(K733&lt;&gt;"",VLOOKUP($J733,'YARN CODES'!$A$2:$E1000,3,0),"")</f>
        <v/>
      </c>
      <c r="M733" s="4">
        <f>IF(L733&lt;&gt;"",VLOOKUP($J733,'YARN CODES'!$A$2:$E1000,4,0),"")</f>
        <v/>
      </c>
      <c r="N733" s="4">
        <f>IF(M733&lt;&gt;"",VLOOKUP($J733,'YARN CODES'!$A$2:$E1000,4,0),"")</f>
        <v/>
      </c>
    </row>
    <row r="734" ht="16.2" customHeight="1" s="87">
      <c r="C734" s="59">
        <f>IF(J734&lt;&gt;"","CWA","")</f>
        <v/>
      </c>
      <c r="K734" s="4">
        <f>IF(J734&lt;&gt;"",VLOOKUP($J734,'YARN CODES'!$A$2:$E1000,2,0),"")</f>
        <v/>
      </c>
      <c r="L734" s="4">
        <f>IF(K734&lt;&gt;"",VLOOKUP($J734,'YARN CODES'!$A$2:$E1000,3,0),"")</f>
        <v/>
      </c>
      <c r="M734" s="4">
        <f>IF(L734&lt;&gt;"",VLOOKUP($J734,'YARN CODES'!$A$2:$E1000,4,0),"")</f>
        <v/>
      </c>
      <c r="N734" s="4">
        <f>IF(M734&lt;&gt;"",VLOOKUP($J734,'YARN CODES'!$A$2:$E1000,4,0),"")</f>
        <v/>
      </c>
    </row>
    <row r="735" ht="16.2" customHeight="1" s="87">
      <c r="C735" s="59">
        <f>IF(J735&lt;&gt;"","CWA","")</f>
        <v/>
      </c>
      <c r="K735" s="4">
        <f>IF(J735&lt;&gt;"",VLOOKUP($J735,'YARN CODES'!$A$2:$E1000,2,0),"")</f>
        <v/>
      </c>
      <c r="L735" s="4">
        <f>IF(K735&lt;&gt;"",VLOOKUP($J735,'YARN CODES'!$A$2:$E1000,3,0),"")</f>
        <v/>
      </c>
      <c r="M735" s="4">
        <f>IF(L735&lt;&gt;"",VLOOKUP($J735,'YARN CODES'!$A$2:$E1000,4,0),"")</f>
        <v/>
      </c>
      <c r="N735" s="4">
        <f>IF(M735&lt;&gt;"",VLOOKUP($J735,'YARN CODES'!$A$2:$E1000,4,0),"")</f>
        <v/>
      </c>
    </row>
    <row r="736" ht="16.2" customHeight="1" s="87">
      <c r="C736" s="59">
        <f>IF(J736&lt;&gt;"","CWA","")</f>
        <v/>
      </c>
      <c r="K736" s="4">
        <f>IF(J736&lt;&gt;"",VLOOKUP($J736,'YARN CODES'!$A$2:$E1000,2,0),"")</f>
        <v/>
      </c>
      <c r="L736" s="4">
        <f>IF(K736&lt;&gt;"",VLOOKUP($J736,'YARN CODES'!$A$2:$E1000,3,0),"")</f>
        <v/>
      </c>
      <c r="M736" s="4">
        <f>IF(L736&lt;&gt;"",VLOOKUP($J736,'YARN CODES'!$A$2:$E1000,4,0),"")</f>
        <v/>
      </c>
      <c r="N736" s="4">
        <f>IF(M736&lt;&gt;"",VLOOKUP($J736,'YARN CODES'!$A$2:$E1000,4,0),"")</f>
        <v/>
      </c>
    </row>
    <row r="737" ht="16.2" customHeight="1" s="87">
      <c r="C737" s="59">
        <f>IF(J737&lt;&gt;"","CWA","")</f>
        <v/>
      </c>
      <c r="K737" s="4">
        <f>IF(J737&lt;&gt;"",VLOOKUP($J737,'YARN CODES'!$A$2:$E1000,2,0),"")</f>
        <v/>
      </c>
      <c r="L737" s="4">
        <f>IF(K737&lt;&gt;"",VLOOKUP($J737,'YARN CODES'!$A$2:$E1000,3,0),"")</f>
        <v/>
      </c>
      <c r="M737" s="4">
        <f>IF(L737&lt;&gt;"",VLOOKUP($J737,'YARN CODES'!$A$2:$E1000,4,0),"")</f>
        <v/>
      </c>
      <c r="N737" s="4">
        <f>IF(M737&lt;&gt;"",VLOOKUP($J737,'YARN CODES'!$A$2:$E1000,4,0),"")</f>
        <v/>
      </c>
    </row>
    <row r="738" ht="16.2" customHeight="1" s="87">
      <c r="C738" s="59">
        <f>IF(J738&lt;&gt;"","CWA","")</f>
        <v/>
      </c>
      <c r="K738" s="4">
        <f>IF(J738&lt;&gt;"",VLOOKUP($J738,'YARN CODES'!$A$2:$E1000,2,0),"")</f>
        <v/>
      </c>
      <c r="L738" s="4">
        <f>IF(K738&lt;&gt;"",VLOOKUP($J738,'YARN CODES'!$A$2:$E1000,3,0),"")</f>
        <v/>
      </c>
      <c r="M738" s="4">
        <f>IF(L738&lt;&gt;"",VLOOKUP($J738,'YARN CODES'!$A$2:$E1000,4,0),"")</f>
        <v/>
      </c>
      <c r="N738" s="4">
        <f>IF(M738&lt;&gt;"",VLOOKUP($J738,'YARN CODES'!$A$2:$E1000,4,0),"")</f>
        <v/>
      </c>
    </row>
    <row r="739" ht="16.2" customHeight="1" s="87">
      <c r="C739" s="59">
        <f>IF(J739&lt;&gt;"","CWA","")</f>
        <v/>
      </c>
      <c r="K739" s="4">
        <f>IF(J739&lt;&gt;"",VLOOKUP($J739,'YARN CODES'!$A$2:$E1000,2,0),"")</f>
        <v/>
      </c>
      <c r="L739" s="4">
        <f>IF(K739&lt;&gt;"",VLOOKUP($J739,'YARN CODES'!$A$2:$E1000,3,0),"")</f>
        <v/>
      </c>
      <c r="M739" s="4">
        <f>IF(L739&lt;&gt;"",VLOOKUP($J739,'YARN CODES'!$A$2:$E1000,4,0),"")</f>
        <v/>
      </c>
      <c r="N739" s="4">
        <f>IF(M739&lt;&gt;"",VLOOKUP($J739,'YARN CODES'!$A$2:$E1000,4,0),"")</f>
        <v/>
      </c>
    </row>
    <row r="740" ht="16.2" customHeight="1" s="87">
      <c r="C740" s="59">
        <f>IF(J740&lt;&gt;"","CWA","")</f>
        <v/>
      </c>
      <c r="K740" s="4">
        <f>IF(J740&lt;&gt;"",VLOOKUP($J740,'YARN CODES'!$A$2:$E1000,2,0),"")</f>
        <v/>
      </c>
      <c r="L740" s="4">
        <f>IF(K740&lt;&gt;"",VLOOKUP($J740,'YARN CODES'!$A$2:$E1000,3,0),"")</f>
        <v/>
      </c>
      <c r="M740" s="4">
        <f>IF(L740&lt;&gt;"",VLOOKUP($J740,'YARN CODES'!$A$2:$E1000,4,0),"")</f>
        <v/>
      </c>
      <c r="N740" s="4">
        <f>IF(M740&lt;&gt;"",VLOOKUP($J740,'YARN CODES'!$A$2:$E1000,4,0),"")</f>
        <v/>
      </c>
    </row>
    <row r="741" ht="16.2" customHeight="1" s="87">
      <c r="C741" s="59">
        <f>IF(J741&lt;&gt;"","CWA","")</f>
        <v/>
      </c>
      <c r="K741" s="4">
        <f>IF(J741&lt;&gt;"",VLOOKUP($J741,'YARN CODES'!$A$2:$E1000,2,0),"")</f>
        <v/>
      </c>
      <c r="L741" s="4">
        <f>IF(K741&lt;&gt;"",VLOOKUP($J741,'YARN CODES'!$A$2:$E1000,3,0),"")</f>
        <v/>
      </c>
      <c r="M741" s="4">
        <f>IF(L741&lt;&gt;"",VLOOKUP($J741,'YARN CODES'!$A$2:$E1000,4,0),"")</f>
        <v/>
      </c>
      <c r="N741" s="4">
        <f>IF(M741&lt;&gt;"",VLOOKUP($J741,'YARN CODES'!$A$2:$E1000,4,0),"")</f>
        <v/>
      </c>
    </row>
    <row r="742" ht="16.2" customHeight="1" s="87">
      <c r="C742" s="59">
        <f>IF(J742&lt;&gt;"","CWA","")</f>
        <v/>
      </c>
      <c r="K742" s="4">
        <f>IF(J742&lt;&gt;"",VLOOKUP($J742,'YARN CODES'!$A$2:$E1000,2,0),"")</f>
        <v/>
      </c>
      <c r="L742" s="4">
        <f>IF(K742&lt;&gt;"",VLOOKUP($J742,'YARN CODES'!$A$2:$E1000,3,0),"")</f>
        <v/>
      </c>
      <c r="M742" s="4">
        <f>IF(L742&lt;&gt;"",VLOOKUP($J742,'YARN CODES'!$A$2:$E1000,4,0),"")</f>
        <v/>
      </c>
      <c r="N742" s="4">
        <f>IF(M742&lt;&gt;"",VLOOKUP($J742,'YARN CODES'!$A$2:$E1000,4,0),"")</f>
        <v/>
      </c>
    </row>
    <row r="743" ht="16.2" customHeight="1" s="87">
      <c r="C743" s="59">
        <f>IF(J743&lt;&gt;"","CWA","")</f>
        <v/>
      </c>
      <c r="K743" s="4">
        <f>IF(J743&lt;&gt;"",VLOOKUP($J743,'YARN CODES'!$A$2:$E1000,2,0),"")</f>
        <v/>
      </c>
      <c r="L743" s="4">
        <f>IF(K743&lt;&gt;"",VLOOKUP($J743,'YARN CODES'!$A$2:$E1000,3,0),"")</f>
        <v/>
      </c>
      <c r="M743" s="4">
        <f>IF(L743&lt;&gt;"",VLOOKUP($J743,'YARN CODES'!$A$2:$E1000,4,0),"")</f>
        <v/>
      </c>
      <c r="N743" s="4">
        <f>IF(M743&lt;&gt;"",VLOOKUP($J743,'YARN CODES'!$A$2:$E1000,4,0),"")</f>
        <v/>
      </c>
    </row>
    <row r="744" ht="16.2" customHeight="1" s="87">
      <c r="C744" s="59">
        <f>IF(J744&lt;&gt;"","CWA","")</f>
        <v/>
      </c>
      <c r="K744" s="4">
        <f>IF(J744&lt;&gt;"",VLOOKUP($J744,'YARN CODES'!$A$2:$E1000,2,0),"")</f>
        <v/>
      </c>
      <c r="L744" s="4">
        <f>IF(K744&lt;&gt;"",VLOOKUP($J744,'YARN CODES'!$A$2:$E1000,3,0),"")</f>
        <v/>
      </c>
      <c r="M744" s="4">
        <f>IF(L744&lt;&gt;"",VLOOKUP($J744,'YARN CODES'!$A$2:$E1000,4,0),"")</f>
        <v/>
      </c>
      <c r="N744" s="4">
        <f>IF(M744&lt;&gt;"",VLOOKUP($J744,'YARN CODES'!$A$2:$E1000,4,0),"")</f>
        <v/>
      </c>
    </row>
    <row r="745" ht="16.2" customHeight="1" s="87">
      <c r="C745" s="59">
        <f>IF(J745&lt;&gt;"","CWA","")</f>
        <v/>
      </c>
      <c r="K745" s="4">
        <f>IF(J745&lt;&gt;"",VLOOKUP($J745,'YARN CODES'!$A$2:$E1000,2,0),"")</f>
        <v/>
      </c>
      <c r="L745" s="4">
        <f>IF(K745&lt;&gt;"",VLOOKUP($J745,'YARN CODES'!$A$2:$E1000,3,0),"")</f>
        <v/>
      </c>
      <c r="M745" s="4">
        <f>IF(L745&lt;&gt;"",VLOOKUP($J745,'YARN CODES'!$A$2:$E1000,4,0),"")</f>
        <v/>
      </c>
      <c r="N745" s="4">
        <f>IF(M745&lt;&gt;"",VLOOKUP($J745,'YARN CODES'!$A$2:$E1000,4,0),"")</f>
        <v/>
      </c>
    </row>
    <row r="746" ht="16.2" customHeight="1" s="87">
      <c r="C746" s="59">
        <f>IF(J746&lt;&gt;"","CWA","")</f>
        <v/>
      </c>
      <c r="K746" s="4">
        <f>IF(J746&lt;&gt;"",VLOOKUP($J746,'YARN CODES'!$A$2:$E1000,2,0),"")</f>
        <v/>
      </c>
      <c r="L746" s="4">
        <f>IF(K746&lt;&gt;"",VLOOKUP($J746,'YARN CODES'!$A$2:$E1000,3,0),"")</f>
        <v/>
      </c>
      <c r="M746" s="4">
        <f>IF(L746&lt;&gt;"",VLOOKUP($J746,'YARN CODES'!$A$2:$E1000,4,0),"")</f>
        <v/>
      </c>
      <c r="N746" s="4">
        <f>IF(M746&lt;&gt;"",VLOOKUP($J746,'YARN CODES'!$A$2:$E1000,4,0),"")</f>
        <v/>
      </c>
    </row>
    <row r="747" ht="16.2" customHeight="1" s="87">
      <c r="C747" s="59">
        <f>IF(J747&lt;&gt;"","CWA","")</f>
        <v/>
      </c>
      <c r="K747" s="4">
        <f>IF(J747&lt;&gt;"",VLOOKUP($J747,'YARN CODES'!$A$2:$E1000,2,0),"")</f>
        <v/>
      </c>
      <c r="L747" s="4">
        <f>IF(K747&lt;&gt;"",VLOOKUP($J747,'YARN CODES'!$A$2:$E1000,3,0),"")</f>
        <v/>
      </c>
      <c r="M747" s="4">
        <f>IF(L747&lt;&gt;"",VLOOKUP($J747,'YARN CODES'!$A$2:$E1000,4,0),"")</f>
        <v/>
      </c>
      <c r="N747" s="4">
        <f>IF(M747&lt;&gt;"",VLOOKUP($J747,'YARN CODES'!$A$2:$E1000,4,0),"")</f>
        <v/>
      </c>
    </row>
    <row r="748" ht="16.2" customHeight="1" s="87">
      <c r="C748" s="59">
        <f>IF(J748&lt;&gt;"","CWA","")</f>
        <v/>
      </c>
      <c r="K748" s="4">
        <f>IF(J748&lt;&gt;"",VLOOKUP($J748,'YARN CODES'!$A$2:$E1000,2,0),"")</f>
        <v/>
      </c>
      <c r="L748" s="4">
        <f>IF(K748&lt;&gt;"",VLOOKUP($J748,'YARN CODES'!$A$2:$E1000,3,0),"")</f>
        <v/>
      </c>
      <c r="M748" s="4">
        <f>IF(L748&lt;&gt;"",VLOOKUP($J748,'YARN CODES'!$A$2:$E1000,4,0),"")</f>
        <v/>
      </c>
      <c r="N748" s="4">
        <f>IF(M748&lt;&gt;"",VLOOKUP($J748,'YARN CODES'!$A$2:$E1000,4,0),"")</f>
        <v/>
      </c>
    </row>
    <row r="749" ht="16.2" customHeight="1" s="87">
      <c r="C749" s="59">
        <f>IF(J749&lt;&gt;"","CWA","")</f>
        <v/>
      </c>
      <c r="K749" s="4">
        <f>IF(J749&lt;&gt;"",VLOOKUP($J749,'YARN CODES'!$A$2:$E1000,2,0),"")</f>
        <v/>
      </c>
      <c r="L749" s="4">
        <f>IF(K749&lt;&gt;"",VLOOKUP($J749,'YARN CODES'!$A$2:$E1000,3,0),"")</f>
        <v/>
      </c>
      <c r="M749" s="4">
        <f>IF(L749&lt;&gt;"",VLOOKUP($J749,'YARN CODES'!$A$2:$E1000,4,0),"")</f>
        <v/>
      </c>
      <c r="N749" s="4">
        <f>IF(M749&lt;&gt;"",VLOOKUP($J749,'YARN CODES'!$A$2:$E1000,4,0),"")</f>
        <v/>
      </c>
    </row>
    <row r="750" ht="16.2" customHeight="1" s="87">
      <c r="C750" s="59">
        <f>IF(J750&lt;&gt;"","CWA","")</f>
        <v/>
      </c>
      <c r="K750" s="4">
        <f>IF(J750&lt;&gt;"",VLOOKUP($J750,'YARN CODES'!$A$2:$E1000,2,0),"")</f>
        <v/>
      </c>
      <c r="L750" s="4">
        <f>IF(K750&lt;&gt;"",VLOOKUP($J750,'YARN CODES'!$A$2:$E1000,3,0),"")</f>
        <v/>
      </c>
      <c r="M750" s="4">
        <f>IF(L750&lt;&gt;"",VLOOKUP($J750,'YARN CODES'!$A$2:$E1000,4,0),"")</f>
        <v/>
      </c>
      <c r="N750" s="4">
        <f>IF(M750&lt;&gt;"",VLOOKUP($J750,'YARN CODES'!$A$2:$E1000,4,0),"")</f>
        <v/>
      </c>
    </row>
    <row r="751" ht="16.2" customHeight="1" s="87">
      <c r="C751" s="59">
        <f>IF(J751&lt;&gt;"","CWA","")</f>
        <v/>
      </c>
      <c r="K751" s="4">
        <f>IF(J751&lt;&gt;"",VLOOKUP($J751,'YARN CODES'!$A$2:$E1000,2,0),"")</f>
        <v/>
      </c>
      <c r="L751" s="4">
        <f>IF(K751&lt;&gt;"",VLOOKUP($J751,'YARN CODES'!$A$2:$E1000,3,0),"")</f>
        <v/>
      </c>
      <c r="M751" s="4">
        <f>IF(L751&lt;&gt;"",VLOOKUP($J751,'YARN CODES'!$A$2:$E1000,4,0),"")</f>
        <v/>
      </c>
      <c r="N751" s="4">
        <f>IF(M751&lt;&gt;"",VLOOKUP($J751,'YARN CODES'!$A$2:$E1000,4,0),"")</f>
        <v/>
      </c>
    </row>
    <row r="752" ht="16.2" customHeight="1" s="87">
      <c r="C752" s="59">
        <f>IF(J752&lt;&gt;"","CWA","")</f>
        <v/>
      </c>
      <c r="K752" s="4">
        <f>IF(J752&lt;&gt;"",VLOOKUP($J752,'YARN CODES'!$A$2:$E1000,2,0),"")</f>
        <v/>
      </c>
      <c r="L752" s="4">
        <f>IF(K752&lt;&gt;"",VLOOKUP($J752,'YARN CODES'!$A$2:$E1000,3,0),"")</f>
        <v/>
      </c>
      <c r="M752" s="4">
        <f>IF(L752&lt;&gt;"",VLOOKUP($J752,'YARN CODES'!$A$2:$E1000,4,0),"")</f>
        <v/>
      </c>
      <c r="N752" s="4">
        <f>IF(M752&lt;&gt;"",VLOOKUP($J752,'YARN CODES'!$A$2:$E1000,4,0),"")</f>
        <v/>
      </c>
    </row>
    <row r="753" ht="16.2" customHeight="1" s="87">
      <c r="C753" s="59">
        <f>IF(J753&lt;&gt;"","CWA","")</f>
        <v/>
      </c>
      <c r="K753" s="4">
        <f>IF(J753&lt;&gt;"",VLOOKUP($J753,'YARN CODES'!$A$2:$E1000,2,0),"")</f>
        <v/>
      </c>
      <c r="L753" s="4">
        <f>IF(K753&lt;&gt;"",VLOOKUP($J753,'YARN CODES'!$A$2:$E1000,3,0),"")</f>
        <v/>
      </c>
      <c r="M753" s="4">
        <f>IF(L753&lt;&gt;"",VLOOKUP($J753,'YARN CODES'!$A$2:$E1000,4,0),"")</f>
        <v/>
      </c>
      <c r="N753" s="4">
        <f>IF(M753&lt;&gt;"",VLOOKUP($J753,'YARN CODES'!$A$2:$E1000,4,0),"")</f>
        <v/>
      </c>
    </row>
    <row r="754" ht="16.2" customHeight="1" s="87">
      <c r="C754" s="59">
        <f>IF(J754&lt;&gt;"","CWA","")</f>
        <v/>
      </c>
      <c r="K754" s="4">
        <f>IF(J754&lt;&gt;"",VLOOKUP($J754,'YARN CODES'!$A$2:$E1000,2,0),"")</f>
        <v/>
      </c>
      <c r="L754" s="4">
        <f>IF(K754&lt;&gt;"",VLOOKUP($J754,'YARN CODES'!$A$2:$E1000,3,0),"")</f>
        <v/>
      </c>
      <c r="M754" s="4">
        <f>IF(L754&lt;&gt;"",VLOOKUP($J754,'YARN CODES'!$A$2:$E1000,4,0),"")</f>
        <v/>
      </c>
      <c r="N754" s="4">
        <f>IF(M754&lt;&gt;"",VLOOKUP($J754,'YARN CODES'!$A$2:$E1000,4,0),"")</f>
        <v/>
      </c>
    </row>
    <row r="755" ht="16.2" customHeight="1" s="87">
      <c r="C755" s="59">
        <f>IF(J755&lt;&gt;"","CWA","")</f>
        <v/>
      </c>
      <c r="K755" s="4">
        <f>IF(J755&lt;&gt;"",VLOOKUP($J755,'YARN CODES'!$A$2:$E1000,2,0),"")</f>
        <v/>
      </c>
      <c r="L755" s="4">
        <f>IF(K755&lt;&gt;"",VLOOKUP($J755,'YARN CODES'!$A$2:$E1000,3,0),"")</f>
        <v/>
      </c>
      <c r="M755" s="4">
        <f>IF(L755&lt;&gt;"",VLOOKUP($J755,'YARN CODES'!$A$2:$E1000,4,0),"")</f>
        <v/>
      </c>
      <c r="N755" s="4">
        <f>IF(M755&lt;&gt;"",VLOOKUP($J755,'YARN CODES'!$A$2:$E1000,4,0),"")</f>
        <v/>
      </c>
    </row>
    <row r="756" ht="16.2" customHeight="1" s="87">
      <c r="C756" s="59">
        <f>IF(J756&lt;&gt;"","CWA","")</f>
        <v/>
      </c>
      <c r="K756" s="4">
        <f>IF(J756&lt;&gt;"",VLOOKUP($J756,'YARN CODES'!$A$2:$E1000,2,0),"")</f>
        <v/>
      </c>
      <c r="L756" s="4">
        <f>IF(K756&lt;&gt;"",VLOOKUP($J756,'YARN CODES'!$A$2:$E1000,3,0),"")</f>
        <v/>
      </c>
      <c r="M756" s="4">
        <f>IF(L756&lt;&gt;"",VLOOKUP($J756,'YARN CODES'!$A$2:$E1000,4,0),"")</f>
        <v/>
      </c>
      <c r="N756" s="4">
        <f>IF(M756&lt;&gt;"",VLOOKUP($J756,'YARN CODES'!$A$2:$E1000,4,0),"")</f>
        <v/>
      </c>
    </row>
    <row r="757" ht="16.2" customHeight="1" s="87">
      <c r="C757" s="59">
        <f>IF(J757&lt;&gt;"","CWA","")</f>
        <v/>
      </c>
      <c r="K757" s="4">
        <f>IF(J757&lt;&gt;"",VLOOKUP($J757,'YARN CODES'!$A$2:$E1000,2,0),"")</f>
        <v/>
      </c>
      <c r="L757" s="4">
        <f>IF(K757&lt;&gt;"",VLOOKUP($J757,'YARN CODES'!$A$2:$E1000,3,0),"")</f>
        <v/>
      </c>
      <c r="M757" s="4">
        <f>IF(L757&lt;&gt;"",VLOOKUP($J757,'YARN CODES'!$A$2:$E1000,4,0),"")</f>
        <v/>
      </c>
      <c r="N757" s="4">
        <f>IF(M757&lt;&gt;"",VLOOKUP($J757,'YARN CODES'!$A$2:$E1000,4,0),"")</f>
        <v/>
      </c>
    </row>
    <row r="758" ht="16.2" customHeight="1" s="87">
      <c r="C758" s="59">
        <f>IF(J758&lt;&gt;"","CWA","")</f>
        <v/>
      </c>
      <c r="K758" s="4">
        <f>IF(J758&lt;&gt;"",VLOOKUP($J758,'YARN CODES'!$A$2:$E1000,2,0),"")</f>
        <v/>
      </c>
      <c r="L758" s="4">
        <f>IF(K758&lt;&gt;"",VLOOKUP($J758,'YARN CODES'!$A$2:$E1000,3,0),"")</f>
        <v/>
      </c>
      <c r="M758" s="4">
        <f>IF(L758&lt;&gt;"",VLOOKUP($J758,'YARN CODES'!$A$2:$E1000,4,0),"")</f>
        <v/>
      </c>
      <c r="N758" s="4">
        <f>IF(M758&lt;&gt;"",VLOOKUP($J758,'YARN CODES'!$A$2:$E1000,4,0),"")</f>
        <v/>
      </c>
    </row>
    <row r="759" ht="16.2" customHeight="1" s="87">
      <c r="C759" s="59">
        <f>IF(J759&lt;&gt;"","CWA","")</f>
        <v/>
      </c>
      <c r="K759" s="4">
        <f>IF(J759&lt;&gt;"",VLOOKUP($J759,'YARN CODES'!$A$2:$E1000,2,0),"")</f>
        <v/>
      </c>
      <c r="L759" s="4">
        <f>IF(K759&lt;&gt;"",VLOOKUP($J759,'YARN CODES'!$A$2:$E1000,3,0),"")</f>
        <v/>
      </c>
      <c r="M759" s="4">
        <f>IF(L759&lt;&gt;"",VLOOKUP($J759,'YARN CODES'!$A$2:$E1000,4,0),"")</f>
        <v/>
      </c>
      <c r="N759" s="4">
        <f>IF(M759&lt;&gt;"",VLOOKUP($J759,'YARN CODES'!$A$2:$E1000,4,0),"")</f>
        <v/>
      </c>
    </row>
    <row r="760" ht="16.2" customHeight="1" s="87">
      <c r="C760" s="59">
        <f>IF(J760&lt;&gt;"","CWA","")</f>
        <v/>
      </c>
      <c r="K760" s="4">
        <f>IF(J760&lt;&gt;"",VLOOKUP($J760,'YARN CODES'!$A$2:$E1000,2,0),"")</f>
        <v/>
      </c>
      <c r="L760" s="4">
        <f>IF(K760&lt;&gt;"",VLOOKUP($J760,'YARN CODES'!$A$2:$E1000,3,0),"")</f>
        <v/>
      </c>
      <c r="M760" s="4">
        <f>IF(L760&lt;&gt;"",VLOOKUP($J760,'YARN CODES'!$A$2:$E1000,4,0),"")</f>
        <v/>
      </c>
      <c r="N760" s="4">
        <f>IF(M760&lt;&gt;"",VLOOKUP($J760,'YARN CODES'!$A$2:$E1000,4,0),"")</f>
        <v/>
      </c>
    </row>
    <row r="761" ht="16.2" customHeight="1" s="87">
      <c r="C761" s="59">
        <f>IF(J761&lt;&gt;"","CWA","")</f>
        <v/>
      </c>
      <c r="K761" s="4">
        <f>IF(J761&lt;&gt;"",VLOOKUP($J761,'YARN CODES'!$A$2:$E1000,2,0),"")</f>
        <v/>
      </c>
      <c r="L761" s="4">
        <f>IF(K761&lt;&gt;"",VLOOKUP($J761,'YARN CODES'!$A$2:$E1000,3,0),"")</f>
        <v/>
      </c>
      <c r="M761" s="4">
        <f>IF(L761&lt;&gt;"",VLOOKUP($J761,'YARN CODES'!$A$2:$E1000,4,0),"")</f>
        <v/>
      </c>
      <c r="N761" s="4">
        <f>IF(M761&lt;&gt;"",VLOOKUP($J761,'YARN CODES'!$A$2:$E1000,4,0),"")</f>
        <v/>
      </c>
    </row>
    <row r="762" ht="16.2" customHeight="1" s="87">
      <c r="C762" s="59">
        <f>IF(J762&lt;&gt;"","CWA","")</f>
        <v/>
      </c>
      <c r="K762" s="4">
        <f>IF(J762&lt;&gt;"",VLOOKUP($J762,'YARN CODES'!$A$2:$E1000,2,0),"")</f>
        <v/>
      </c>
      <c r="L762" s="4">
        <f>IF(K762&lt;&gt;"",VLOOKUP($J762,'YARN CODES'!$A$2:$E1000,3,0),"")</f>
        <v/>
      </c>
      <c r="M762" s="4">
        <f>IF(L762&lt;&gt;"",VLOOKUP($J762,'YARN CODES'!$A$2:$E1000,4,0),"")</f>
        <v/>
      </c>
      <c r="N762" s="4">
        <f>IF(M762&lt;&gt;"",VLOOKUP($J762,'YARN CODES'!$A$2:$E1000,4,0),"")</f>
        <v/>
      </c>
    </row>
    <row r="763" ht="16.2" customHeight="1" s="87">
      <c r="C763" s="59">
        <f>IF(J763&lt;&gt;"","CWA","")</f>
        <v/>
      </c>
      <c r="K763" s="4">
        <f>IF(J763&lt;&gt;"",VLOOKUP($J763,'YARN CODES'!$A$2:$E1000,2,0),"")</f>
        <v/>
      </c>
      <c r="L763" s="4">
        <f>IF(K763&lt;&gt;"",VLOOKUP($J763,'YARN CODES'!$A$2:$E1000,3,0),"")</f>
        <v/>
      </c>
      <c r="M763" s="4">
        <f>IF(L763&lt;&gt;"",VLOOKUP($J763,'YARN CODES'!$A$2:$E1000,4,0),"")</f>
        <v/>
      </c>
      <c r="N763" s="4">
        <f>IF(M763&lt;&gt;"",VLOOKUP($J763,'YARN CODES'!$A$2:$E1000,4,0),"")</f>
        <v/>
      </c>
    </row>
    <row r="764" ht="16.2" customHeight="1" s="87">
      <c r="C764" s="59">
        <f>IF(J764&lt;&gt;"","CWA","")</f>
        <v/>
      </c>
      <c r="K764" s="4">
        <f>IF(J764&lt;&gt;"",VLOOKUP($J764,'YARN CODES'!$A$2:$E1000,2,0),"")</f>
        <v/>
      </c>
      <c r="L764" s="4">
        <f>IF(K764&lt;&gt;"",VLOOKUP($J764,'YARN CODES'!$A$2:$E1000,3,0),"")</f>
        <v/>
      </c>
      <c r="M764" s="4">
        <f>IF(L764&lt;&gt;"",VLOOKUP($J764,'YARN CODES'!$A$2:$E1000,4,0),"")</f>
        <v/>
      </c>
      <c r="N764" s="4">
        <f>IF(M764&lt;&gt;"",VLOOKUP($J764,'YARN CODES'!$A$2:$E1000,4,0),"")</f>
        <v/>
      </c>
    </row>
    <row r="765" ht="16.2" customHeight="1" s="87">
      <c r="C765" s="59">
        <f>IF(J765&lt;&gt;"","CWA","")</f>
        <v/>
      </c>
      <c r="K765" s="4">
        <f>IF(J765&lt;&gt;"",VLOOKUP($J765,'YARN CODES'!$A$2:$E1000,2,0),"")</f>
        <v/>
      </c>
      <c r="L765" s="4">
        <f>IF(K765&lt;&gt;"",VLOOKUP($J765,'YARN CODES'!$A$2:$E1000,3,0),"")</f>
        <v/>
      </c>
      <c r="M765" s="4">
        <f>IF(L765&lt;&gt;"",VLOOKUP($J765,'YARN CODES'!$A$2:$E1000,4,0),"")</f>
        <v/>
      </c>
      <c r="N765" s="4">
        <f>IF(M765&lt;&gt;"",VLOOKUP($J765,'YARN CODES'!$A$2:$E1000,4,0),"")</f>
        <v/>
      </c>
    </row>
    <row r="766" ht="16.2" customHeight="1" s="87">
      <c r="C766" s="59">
        <f>IF(J766&lt;&gt;"","CWA","")</f>
        <v/>
      </c>
      <c r="K766" s="4">
        <f>IF(J766&lt;&gt;"",VLOOKUP($J766,'YARN CODES'!$A$2:$E1000,2,0),"")</f>
        <v/>
      </c>
      <c r="L766" s="4">
        <f>IF(K766&lt;&gt;"",VLOOKUP($J766,'YARN CODES'!$A$2:$E1000,3,0),"")</f>
        <v/>
      </c>
      <c r="M766" s="4">
        <f>IF(L766&lt;&gt;"",VLOOKUP($J766,'YARN CODES'!$A$2:$E1000,4,0),"")</f>
        <v/>
      </c>
      <c r="N766" s="4">
        <f>IF(M766&lt;&gt;"",VLOOKUP($J766,'YARN CODES'!$A$2:$E1000,4,0),"")</f>
        <v/>
      </c>
    </row>
    <row r="767" ht="16.2" customHeight="1" s="87">
      <c r="C767" s="59">
        <f>IF(J767&lt;&gt;"","CWA","")</f>
        <v/>
      </c>
      <c r="K767" s="4">
        <f>IF(J767&lt;&gt;"",VLOOKUP($J767,'YARN CODES'!$A$2:$E1000,2,0),"")</f>
        <v/>
      </c>
      <c r="L767" s="4">
        <f>IF(K767&lt;&gt;"",VLOOKUP($J767,'YARN CODES'!$A$2:$E1000,3,0),"")</f>
        <v/>
      </c>
      <c r="M767" s="4">
        <f>IF(L767&lt;&gt;"",VLOOKUP($J767,'YARN CODES'!$A$2:$E1000,4,0),"")</f>
        <v/>
      </c>
      <c r="N767" s="4">
        <f>IF(M767&lt;&gt;"",VLOOKUP($J767,'YARN CODES'!$A$2:$E1000,4,0),"")</f>
        <v/>
      </c>
    </row>
    <row r="768" ht="16.2" customHeight="1" s="87">
      <c r="C768" s="59">
        <f>IF(J768&lt;&gt;"","CWA","")</f>
        <v/>
      </c>
      <c r="K768" s="4">
        <f>IF(J768&lt;&gt;"",VLOOKUP($J768,'YARN CODES'!$A$2:$E1000,2,0),"")</f>
        <v/>
      </c>
      <c r="L768" s="4">
        <f>IF(K768&lt;&gt;"",VLOOKUP($J768,'YARN CODES'!$A$2:$E1000,3,0),"")</f>
        <v/>
      </c>
      <c r="M768" s="4">
        <f>IF(L768&lt;&gt;"",VLOOKUP($J768,'YARN CODES'!$A$2:$E1000,4,0),"")</f>
        <v/>
      </c>
      <c r="N768" s="4">
        <f>IF(M768&lt;&gt;"",VLOOKUP($J768,'YARN CODES'!$A$2:$E1000,4,0),"")</f>
        <v/>
      </c>
    </row>
    <row r="769" ht="16.2" customHeight="1" s="87">
      <c r="C769" s="59">
        <f>IF(J769&lt;&gt;"","CWA","")</f>
        <v/>
      </c>
      <c r="K769" s="4">
        <f>IF(J769&lt;&gt;"",VLOOKUP($J769,'YARN CODES'!$A$2:$E1000,2,0),"")</f>
        <v/>
      </c>
      <c r="L769" s="4">
        <f>IF(K769&lt;&gt;"",VLOOKUP($J769,'YARN CODES'!$A$2:$E1000,3,0),"")</f>
        <v/>
      </c>
      <c r="M769" s="4">
        <f>IF(L769&lt;&gt;"",VLOOKUP($J769,'YARN CODES'!$A$2:$E1000,4,0),"")</f>
        <v/>
      </c>
      <c r="N769" s="4">
        <f>IF(M769&lt;&gt;"",VLOOKUP($J769,'YARN CODES'!$A$2:$E1000,4,0),"")</f>
        <v/>
      </c>
    </row>
    <row r="770" ht="16.2" customHeight="1" s="87">
      <c r="C770" s="59">
        <f>IF(J770&lt;&gt;"","CWA","")</f>
        <v/>
      </c>
      <c r="K770" s="4">
        <f>IF(J770&lt;&gt;"",VLOOKUP($J770,'YARN CODES'!$A$2:$E1000,2,0),"")</f>
        <v/>
      </c>
      <c r="L770" s="4">
        <f>IF(K770&lt;&gt;"",VLOOKUP($J770,'YARN CODES'!$A$2:$E1000,3,0),"")</f>
        <v/>
      </c>
      <c r="M770" s="4">
        <f>IF(L770&lt;&gt;"",VLOOKUP($J770,'YARN CODES'!$A$2:$E1000,4,0),"")</f>
        <v/>
      </c>
      <c r="N770" s="4">
        <f>IF(M770&lt;&gt;"",VLOOKUP($J770,'YARN CODES'!$A$2:$E1000,4,0),"")</f>
        <v/>
      </c>
    </row>
    <row r="771" ht="16.2" customHeight="1" s="87">
      <c r="C771" s="59">
        <f>IF(J771&lt;&gt;"","CWA","")</f>
        <v/>
      </c>
      <c r="K771" s="4">
        <f>IF(J771&lt;&gt;"",VLOOKUP($J771,'YARN CODES'!$A$2:$E1000,2,0),"")</f>
        <v/>
      </c>
      <c r="L771" s="4">
        <f>IF(K771&lt;&gt;"",VLOOKUP($J771,'YARN CODES'!$A$2:$E1000,3,0),"")</f>
        <v/>
      </c>
      <c r="M771" s="4">
        <f>IF(L771&lt;&gt;"",VLOOKUP($J771,'YARN CODES'!$A$2:$E1000,4,0),"")</f>
        <v/>
      </c>
      <c r="N771" s="4">
        <f>IF(M771&lt;&gt;"",VLOOKUP($J771,'YARN CODES'!$A$2:$E1000,4,0),"")</f>
        <v/>
      </c>
    </row>
    <row r="772" ht="16.2" customHeight="1" s="87">
      <c r="C772" s="59">
        <f>IF(J772&lt;&gt;"","CWA","")</f>
        <v/>
      </c>
      <c r="K772" s="4">
        <f>IF(J772&lt;&gt;"",VLOOKUP($J772,'YARN CODES'!$A$2:$E1000,2,0),"")</f>
        <v/>
      </c>
      <c r="L772" s="4">
        <f>IF(K772&lt;&gt;"",VLOOKUP($J772,'YARN CODES'!$A$2:$E1000,3,0),"")</f>
        <v/>
      </c>
      <c r="M772" s="4">
        <f>IF(L772&lt;&gt;"",VLOOKUP($J772,'YARN CODES'!$A$2:$E1000,4,0),"")</f>
        <v/>
      </c>
      <c r="N772" s="4">
        <f>IF(M772&lt;&gt;"",VLOOKUP($J772,'YARN CODES'!$A$2:$E1000,4,0),"")</f>
        <v/>
      </c>
    </row>
    <row r="773" ht="16.2" customHeight="1" s="87">
      <c r="C773" s="59">
        <f>IF(J773&lt;&gt;"","CWA","")</f>
        <v/>
      </c>
      <c r="K773" s="4">
        <f>IF(J773&lt;&gt;"",VLOOKUP($J773,'YARN CODES'!$A$2:$E1000,2,0),"")</f>
        <v/>
      </c>
      <c r="L773" s="4">
        <f>IF(K773&lt;&gt;"",VLOOKUP($J773,'YARN CODES'!$A$2:$E1000,3,0),"")</f>
        <v/>
      </c>
      <c r="M773" s="4">
        <f>IF(L773&lt;&gt;"",VLOOKUP($J773,'YARN CODES'!$A$2:$E1000,4,0),"")</f>
        <v/>
      </c>
      <c r="N773" s="4">
        <f>IF(M773&lt;&gt;"",VLOOKUP($J773,'YARN CODES'!$A$2:$E1000,4,0),"")</f>
        <v/>
      </c>
    </row>
    <row r="774" ht="16.2" customHeight="1" s="87">
      <c r="C774" s="59">
        <f>IF(J774&lt;&gt;"","CWA","")</f>
        <v/>
      </c>
      <c r="K774" s="4">
        <f>IF(J774&lt;&gt;"",VLOOKUP($J774,'YARN CODES'!$A$2:$E1000,2,0),"")</f>
        <v/>
      </c>
      <c r="L774" s="4">
        <f>IF(K774&lt;&gt;"",VLOOKUP($J774,'YARN CODES'!$A$2:$E1000,3,0),"")</f>
        <v/>
      </c>
      <c r="M774" s="4">
        <f>IF(L774&lt;&gt;"",VLOOKUP($J774,'YARN CODES'!$A$2:$E1000,4,0),"")</f>
        <v/>
      </c>
      <c r="N774" s="4">
        <f>IF(M774&lt;&gt;"",VLOOKUP($J774,'YARN CODES'!$A$2:$E1000,4,0),"")</f>
        <v/>
      </c>
    </row>
    <row r="775" ht="16.2" customHeight="1" s="87">
      <c r="C775" s="59">
        <f>IF(J775&lt;&gt;"","CWA","")</f>
        <v/>
      </c>
      <c r="K775" s="4">
        <f>IF(J775&lt;&gt;"",VLOOKUP($J775,'YARN CODES'!$A$2:$E1000,2,0),"")</f>
        <v/>
      </c>
      <c r="L775" s="4">
        <f>IF(K775&lt;&gt;"",VLOOKUP($J775,'YARN CODES'!$A$2:$E1000,3,0),"")</f>
        <v/>
      </c>
      <c r="M775" s="4">
        <f>IF(L775&lt;&gt;"",VLOOKUP($J775,'YARN CODES'!$A$2:$E1000,4,0),"")</f>
        <v/>
      </c>
      <c r="N775" s="4">
        <f>IF(M775&lt;&gt;"",VLOOKUP($J775,'YARN CODES'!$A$2:$E1000,4,0),"")</f>
        <v/>
      </c>
    </row>
    <row r="776" ht="16.2" customHeight="1" s="87">
      <c r="C776" s="59">
        <f>IF(J776&lt;&gt;"","CWA","")</f>
        <v/>
      </c>
      <c r="K776" s="4">
        <f>IF(J776&lt;&gt;"",VLOOKUP($J776,'YARN CODES'!$A$2:$E1000,2,0),"")</f>
        <v/>
      </c>
      <c r="L776" s="4">
        <f>IF(K776&lt;&gt;"",VLOOKUP($J776,'YARN CODES'!$A$2:$E1000,3,0),"")</f>
        <v/>
      </c>
      <c r="M776" s="4">
        <f>IF(L776&lt;&gt;"",VLOOKUP($J776,'YARN CODES'!$A$2:$E1000,4,0),"")</f>
        <v/>
      </c>
      <c r="N776" s="4">
        <f>IF(M776&lt;&gt;"",VLOOKUP($J776,'YARN CODES'!$A$2:$E1000,4,0),"")</f>
        <v/>
      </c>
    </row>
    <row r="777" ht="16.2" customHeight="1" s="87">
      <c r="C777" s="59">
        <f>IF(J777&lt;&gt;"","CWA","")</f>
        <v/>
      </c>
      <c r="K777" s="4">
        <f>IF(J777&lt;&gt;"",VLOOKUP($J777,'YARN CODES'!$A$2:$E1000,2,0),"")</f>
        <v/>
      </c>
      <c r="L777" s="4">
        <f>IF(K777&lt;&gt;"",VLOOKUP($J777,'YARN CODES'!$A$2:$E1000,3,0),"")</f>
        <v/>
      </c>
      <c r="M777" s="4">
        <f>IF(L777&lt;&gt;"",VLOOKUP($J777,'YARN CODES'!$A$2:$E1000,4,0),"")</f>
        <v/>
      </c>
      <c r="N777" s="4">
        <f>IF(M777&lt;&gt;"",VLOOKUP($J777,'YARN CODES'!$A$2:$E1000,4,0),"")</f>
        <v/>
      </c>
    </row>
    <row r="778" ht="16.2" customHeight="1" s="87">
      <c r="C778" s="59">
        <f>IF(J778&lt;&gt;"","CWA","")</f>
        <v/>
      </c>
      <c r="K778" s="4">
        <f>IF(J778&lt;&gt;"",VLOOKUP($J778,'YARN CODES'!$A$2:$E1000,2,0),"")</f>
        <v/>
      </c>
      <c r="L778" s="4">
        <f>IF(K778&lt;&gt;"",VLOOKUP($J778,'YARN CODES'!$A$2:$E1000,3,0),"")</f>
        <v/>
      </c>
      <c r="M778" s="4">
        <f>IF(L778&lt;&gt;"",VLOOKUP($J778,'YARN CODES'!$A$2:$E1000,4,0),"")</f>
        <v/>
      </c>
      <c r="N778" s="4">
        <f>IF(M778&lt;&gt;"",VLOOKUP($J778,'YARN CODES'!$A$2:$E1000,4,0),"")</f>
        <v/>
      </c>
    </row>
    <row r="779" ht="16.2" customHeight="1" s="87">
      <c r="C779" s="59">
        <f>IF(J779&lt;&gt;"","CWA","")</f>
        <v/>
      </c>
      <c r="K779" s="4">
        <f>IF(J779&lt;&gt;"",VLOOKUP($J779,'YARN CODES'!$A$2:$E1000,2,0),"")</f>
        <v/>
      </c>
      <c r="L779" s="4">
        <f>IF(K779&lt;&gt;"",VLOOKUP($J779,'YARN CODES'!$A$2:$E1000,3,0),"")</f>
        <v/>
      </c>
      <c r="M779" s="4">
        <f>IF(L779&lt;&gt;"",VLOOKUP($J779,'YARN CODES'!$A$2:$E1000,4,0),"")</f>
        <v/>
      </c>
      <c r="N779" s="4">
        <f>IF(M779&lt;&gt;"",VLOOKUP($J779,'YARN CODES'!$A$2:$E1000,4,0),"")</f>
        <v/>
      </c>
    </row>
    <row r="780" ht="16.2" customHeight="1" s="87">
      <c r="C780" s="59">
        <f>IF(J780&lt;&gt;"","CWA","")</f>
        <v/>
      </c>
      <c r="K780" s="4">
        <f>IF(J780&lt;&gt;"",VLOOKUP($J780,'YARN CODES'!$A$2:$E1000,2,0),"")</f>
        <v/>
      </c>
      <c r="L780" s="4">
        <f>IF(K780&lt;&gt;"",VLOOKUP($J780,'YARN CODES'!$A$2:$E1000,3,0),"")</f>
        <v/>
      </c>
      <c r="M780" s="4">
        <f>IF(L780&lt;&gt;"",VLOOKUP($J780,'YARN CODES'!$A$2:$E1000,4,0),"")</f>
        <v/>
      </c>
      <c r="N780" s="4">
        <f>IF(M780&lt;&gt;"",VLOOKUP($J780,'YARN CODES'!$A$2:$E1000,4,0),"")</f>
        <v/>
      </c>
    </row>
    <row r="781" ht="16.2" customHeight="1" s="87">
      <c r="C781" s="59">
        <f>IF(J781&lt;&gt;"","CWA","")</f>
        <v/>
      </c>
      <c r="K781" s="4">
        <f>IF(J781&lt;&gt;"",VLOOKUP($J781,'YARN CODES'!$A$2:$E1000,2,0),"")</f>
        <v/>
      </c>
      <c r="L781" s="4">
        <f>IF(K781&lt;&gt;"",VLOOKUP($J781,'YARN CODES'!$A$2:$E1000,3,0),"")</f>
        <v/>
      </c>
      <c r="M781" s="4">
        <f>IF(L781&lt;&gt;"",VLOOKUP($J781,'YARN CODES'!$A$2:$E1000,4,0),"")</f>
        <v/>
      </c>
      <c r="N781" s="4">
        <f>IF(M781&lt;&gt;"",VLOOKUP($J781,'YARN CODES'!$A$2:$E1000,4,0),"")</f>
        <v/>
      </c>
    </row>
    <row r="782" ht="16.2" customHeight="1" s="87">
      <c r="C782" s="59">
        <f>IF(J782&lt;&gt;"","CWA","")</f>
        <v/>
      </c>
      <c r="K782" s="4">
        <f>IF(J782&lt;&gt;"",VLOOKUP($J782,'YARN CODES'!$A$2:$E1000,2,0),"")</f>
        <v/>
      </c>
      <c r="L782" s="4">
        <f>IF(K782&lt;&gt;"",VLOOKUP($J782,'YARN CODES'!$A$2:$E1000,3,0),"")</f>
        <v/>
      </c>
      <c r="M782" s="4">
        <f>IF(L782&lt;&gt;"",VLOOKUP($J782,'YARN CODES'!$A$2:$E1000,4,0),"")</f>
        <v/>
      </c>
      <c r="N782" s="4">
        <f>IF(M782&lt;&gt;"",VLOOKUP($J782,'YARN CODES'!$A$2:$E1000,4,0),"")</f>
        <v/>
      </c>
    </row>
    <row r="783" ht="16.2" customHeight="1" s="87">
      <c r="C783" s="59">
        <f>IF(J783&lt;&gt;"","CWA","")</f>
        <v/>
      </c>
      <c r="K783" s="4">
        <f>IF(J783&lt;&gt;"",VLOOKUP($J783,'YARN CODES'!$A$2:$E1000,2,0),"")</f>
        <v/>
      </c>
      <c r="L783" s="4">
        <f>IF(K783&lt;&gt;"",VLOOKUP($J783,'YARN CODES'!$A$2:$E1000,3,0),"")</f>
        <v/>
      </c>
      <c r="M783" s="4">
        <f>IF(L783&lt;&gt;"",VLOOKUP($J783,'YARN CODES'!$A$2:$E1000,4,0),"")</f>
        <v/>
      </c>
      <c r="N783" s="4">
        <f>IF(M783&lt;&gt;"",VLOOKUP($J783,'YARN CODES'!$A$2:$E1000,4,0),"")</f>
        <v/>
      </c>
    </row>
    <row r="784" ht="16.2" customHeight="1" s="87">
      <c r="C784" s="59">
        <f>IF(J784&lt;&gt;"","CWA","")</f>
        <v/>
      </c>
      <c r="K784" s="4">
        <f>IF(J784&lt;&gt;"",VLOOKUP($J784,'YARN CODES'!$A$2:$E1000,2,0),"")</f>
        <v/>
      </c>
      <c r="L784" s="4">
        <f>IF(K784&lt;&gt;"",VLOOKUP($J784,'YARN CODES'!$A$2:$E1000,3,0),"")</f>
        <v/>
      </c>
      <c r="M784" s="4">
        <f>IF(L784&lt;&gt;"",VLOOKUP($J784,'YARN CODES'!$A$2:$E1000,4,0),"")</f>
        <v/>
      </c>
      <c r="N784" s="4">
        <f>IF(M784&lt;&gt;"",VLOOKUP($J784,'YARN CODES'!$A$2:$E1000,4,0),"")</f>
        <v/>
      </c>
    </row>
    <row r="785" ht="16.2" customHeight="1" s="87">
      <c r="C785" s="59">
        <f>IF(J785&lt;&gt;"","CWA","")</f>
        <v/>
      </c>
      <c r="K785" s="4">
        <f>IF(J785&lt;&gt;"",VLOOKUP($J785,'YARN CODES'!$A$2:$E1000,2,0),"")</f>
        <v/>
      </c>
      <c r="L785" s="4">
        <f>IF(K785&lt;&gt;"",VLOOKUP($J785,'YARN CODES'!$A$2:$E1000,3,0),"")</f>
        <v/>
      </c>
      <c r="M785" s="4">
        <f>IF(L785&lt;&gt;"",VLOOKUP($J785,'YARN CODES'!$A$2:$E1000,4,0),"")</f>
        <v/>
      </c>
      <c r="N785" s="4">
        <f>IF(M785&lt;&gt;"",VLOOKUP($J785,'YARN CODES'!$A$2:$E1000,4,0),"")</f>
        <v/>
      </c>
    </row>
    <row r="786" ht="16.2" customHeight="1" s="87">
      <c r="C786" s="59">
        <f>IF(J786&lt;&gt;"","CWA","")</f>
        <v/>
      </c>
      <c r="K786" s="4">
        <f>IF(J786&lt;&gt;"",VLOOKUP($J786,'YARN CODES'!$A$2:$E1000,2,0),"")</f>
        <v/>
      </c>
      <c r="L786" s="4">
        <f>IF(K786&lt;&gt;"",VLOOKUP($J786,'YARN CODES'!$A$2:$E1000,3,0),"")</f>
        <v/>
      </c>
      <c r="M786" s="4">
        <f>IF(L786&lt;&gt;"",VLOOKUP($J786,'YARN CODES'!$A$2:$E1000,4,0),"")</f>
        <v/>
      </c>
      <c r="N786" s="4">
        <f>IF(M786&lt;&gt;"",VLOOKUP($J786,'YARN CODES'!$A$2:$E1000,4,0),"")</f>
        <v/>
      </c>
    </row>
    <row r="787" ht="16.2" customHeight="1" s="87">
      <c r="C787" s="59">
        <f>IF(J787&lt;&gt;"","CWA","")</f>
        <v/>
      </c>
      <c r="K787" s="4">
        <f>IF(J787&lt;&gt;"",VLOOKUP($J787,'YARN CODES'!$A$2:$E1000,2,0),"")</f>
        <v/>
      </c>
      <c r="L787" s="4">
        <f>IF(K787&lt;&gt;"",VLOOKUP($J787,'YARN CODES'!$A$2:$E1000,3,0),"")</f>
        <v/>
      </c>
      <c r="M787" s="4">
        <f>IF(L787&lt;&gt;"",VLOOKUP($J787,'YARN CODES'!$A$2:$E1000,4,0),"")</f>
        <v/>
      </c>
      <c r="N787" s="4">
        <f>IF(M787&lt;&gt;"",VLOOKUP($J787,'YARN CODES'!$A$2:$E1000,4,0),"")</f>
        <v/>
      </c>
    </row>
    <row r="788" ht="16.2" customHeight="1" s="87">
      <c r="C788" s="59">
        <f>IF(J788&lt;&gt;"","CWA","")</f>
        <v/>
      </c>
      <c r="K788" s="4">
        <f>IF(J788&lt;&gt;"",VLOOKUP($J788,'YARN CODES'!$A$2:$E1000,2,0),"")</f>
        <v/>
      </c>
      <c r="L788" s="4">
        <f>IF(K788&lt;&gt;"",VLOOKUP($J788,'YARN CODES'!$A$2:$E1000,3,0),"")</f>
        <v/>
      </c>
      <c r="M788" s="4">
        <f>IF(L788&lt;&gt;"",VLOOKUP($J788,'YARN CODES'!$A$2:$E1000,4,0),"")</f>
        <v/>
      </c>
      <c r="N788" s="4">
        <f>IF(M788&lt;&gt;"",VLOOKUP($J788,'YARN CODES'!$A$2:$E1000,4,0),"")</f>
        <v/>
      </c>
    </row>
    <row r="789" ht="16.2" customHeight="1" s="87">
      <c r="C789" s="59">
        <f>IF(J789&lt;&gt;"","CWA","")</f>
        <v/>
      </c>
      <c r="K789" s="4">
        <f>IF(J789&lt;&gt;"",VLOOKUP($J789,'YARN CODES'!$A$2:$E1000,2,0),"")</f>
        <v/>
      </c>
      <c r="L789" s="4">
        <f>IF(K789&lt;&gt;"",VLOOKUP($J789,'YARN CODES'!$A$2:$E1000,3,0),"")</f>
        <v/>
      </c>
      <c r="M789" s="4">
        <f>IF(L789&lt;&gt;"",VLOOKUP($J789,'YARN CODES'!$A$2:$E1000,4,0),"")</f>
        <v/>
      </c>
      <c r="N789" s="4">
        <f>IF(M789&lt;&gt;"",VLOOKUP($J789,'YARN CODES'!$A$2:$E1000,4,0),"")</f>
        <v/>
      </c>
    </row>
    <row r="790" ht="16.2" customHeight="1" s="87">
      <c r="C790" s="59">
        <f>IF(J790&lt;&gt;"","CWA","")</f>
        <v/>
      </c>
      <c r="K790" s="4">
        <f>IF(J790&lt;&gt;"",VLOOKUP($J790,'YARN CODES'!$A$2:$E1000,2,0),"")</f>
        <v/>
      </c>
      <c r="L790" s="4">
        <f>IF(K790&lt;&gt;"",VLOOKUP($J790,'YARN CODES'!$A$2:$E1000,3,0),"")</f>
        <v/>
      </c>
      <c r="M790" s="4">
        <f>IF(L790&lt;&gt;"",VLOOKUP($J790,'YARN CODES'!$A$2:$E1000,4,0),"")</f>
        <v/>
      </c>
      <c r="N790" s="4">
        <f>IF(M790&lt;&gt;"",VLOOKUP($J790,'YARN CODES'!$A$2:$E1000,4,0),"")</f>
        <v/>
      </c>
    </row>
    <row r="791" ht="16.2" customHeight="1" s="87">
      <c r="C791" s="59">
        <f>IF(J791&lt;&gt;"","CWA","")</f>
        <v/>
      </c>
      <c r="K791" s="4">
        <f>IF(J791&lt;&gt;"",VLOOKUP($J791,'YARN CODES'!$A$2:$E1000,2,0),"")</f>
        <v/>
      </c>
      <c r="L791" s="4">
        <f>IF(K791&lt;&gt;"",VLOOKUP($J791,'YARN CODES'!$A$2:$E1000,3,0),"")</f>
        <v/>
      </c>
      <c r="M791" s="4">
        <f>IF(L791&lt;&gt;"",VLOOKUP($J791,'YARN CODES'!$A$2:$E1000,4,0),"")</f>
        <v/>
      </c>
      <c r="N791" s="4">
        <f>IF(M791&lt;&gt;"",VLOOKUP($J791,'YARN CODES'!$A$2:$E1000,4,0),"")</f>
        <v/>
      </c>
    </row>
    <row r="792" ht="16.2" customHeight="1" s="87">
      <c r="C792" s="59">
        <f>IF(J792&lt;&gt;"","CWA","")</f>
        <v/>
      </c>
      <c r="K792" s="4">
        <f>IF(J792&lt;&gt;"",VLOOKUP($J792,'YARN CODES'!$A$2:$E1000,2,0),"")</f>
        <v/>
      </c>
      <c r="L792" s="4">
        <f>IF(K792&lt;&gt;"",VLOOKUP($J792,'YARN CODES'!$A$2:$E1000,3,0),"")</f>
        <v/>
      </c>
      <c r="M792" s="4">
        <f>IF(L792&lt;&gt;"",VLOOKUP($J792,'YARN CODES'!$A$2:$E1000,4,0),"")</f>
        <v/>
      </c>
      <c r="N792" s="4">
        <f>IF(M792&lt;&gt;"",VLOOKUP($J792,'YARN CODES'!$A$2:$E1000,4,0),"")</f>
        <v/>
      </c>
    </row>
    <row r="793" ht="16.2" customHeight="1" s="87">
      <c r="C793" s="59">
        <f>IF(J793&lt;&gt;"","CWA","")</f>
        <v/>
      </c>
      <c r="K793" s="4">
        <f>IF(J793&lt;&gt;"",VLOOKUP($J793,'YARN CODES'!$A$2:$E1000,2,0),"")</f>
        <v/>
      </c>
      <c r="L793" s="4">
        <f>IF(K793&lt;&gt;"",VLOOKUP($J793,'YARN CODES'!$A$2:$E1000,3,0),"")</f>
        <v/>
      </c>
      <c r="M793" s="4">
        <f>IF(L793&lt;&gt;"",VLOOKUP($J793,'YARN CODES'!$A$2:$E1000,4,0),"")</f>
        <v/>
      </c>
      <c r="N793" s="4">
        <f>IF(M793&lt;&gt;"",VLOOKUP($J793,'YARN CODES'!$A$2:$E1000,4,0),"")</f>
        <v/>
      </c>
    </row>
    <row r="794" ht="16.2" customHeight="1" s="87">
      <c r="C794" s="59">
        <f>IF(J794&lt;&gt;"","CWA","")</f>
        <v/>
      </c>
      <c r="K794" s="4">
        <f>IF(J794&lt;&gt;"",VLOOKUP($J794,'YARN CODES'!$A$2:$E1000,2,0),"")</f>
        <v/>
      </c>
      <c r="L794" s="4">
        <f>IF(K794&lt;&gt;"",VLOOKUP($J794,'YARN CODES'!$A$2:$E1000,3,0),"")</f>
        <v/>
      </c>
      <c r="M794" s="4">
        <f>IF(L794&lt;&gt;"",VLOOKUP($J794,'YARN CODES'!$A$2:$E1000,4,0),"")</f>
        <v/>
      </c>
      <c r="N794" s="4">
        <f>IF(M794&lt;&gt;"",VLOOKUP($J794,'YARN CODES'!$A$2:$E1000,4,0),"")</f>
        <v/>
      </c>
    </row>
    <row r="795" ht="16.2" customHeight="1" s="87">
      <c r="C795" s="59">
        <f>IF(J795&lt;&gt;"","CWA","")</f>
        <v/>
      </c>
      <c r="K795" s="4">
        <f>IF(J795&lt;&gt;"",VLOOKUP($J795,'YARN CODES'!$A$2:$E1000,2,0),"")</f>
        <v/>
      </c>
      <c r="L795" s="4">
        <f>IF(K795&lt;&gt;"",VLOOKUP($J795,'YARN CODES'!$A$2:$E1000,3,0),"")</f>
        <v/>
      </c>
      <c r="M795" s="4">
        <f>IF(L795&lt;&gt;"",VLOOKUP($J795,'YARN CODES'!$A$2:$E1000,4,0),"")</f>
        <v/>
      </c>
      <c r="N795" s="4">
        <f>IF(M795&lt;&gt;"",VLOOKUP($J795,'YARN CODES'!$A$2:$E1000,4,0),"")</f>
        <v/>
      </c>
    </row>
    <row r="796" ht="16.2" customHeight="1" s="87">
      <c r="C796" s="59">
        <f>IF(J796&lt;&gt;"","CWA","")</f>
        <v/>
      </c>
      <c r="K796" s="4">
        <f>IF(J796&lt;&gt;"",VLOOKUP($J796,'YARN CODES'!$A$2:$E1000,2,0),"")</f>
        <v/>
      </c>
      <c r="L796" s="4">
        <f>IF(K796&lt;&gt;"",VLOOKUP($J796,'YARN CODES'!$A$2:$E1000,3,0),"")</f>
        <v/>
      </c>
      <c r="M796" s="4">
        <f>IF(L796&lt;&gt;"",VLOOKUP($J796,'YARN CODES'!$A$2:$E1000,4,0),"")</f>
        <v/>
      </c>
      <c r="N796" s="4">
        <f>IF(M796&lt;&gt;"",VLOOKUP($J796,'YARN CODES'!$A$2:$E1000,4,0),"")</f>
        <v/>
      </c>
    </row>
    <row r="797" ht="16.2" customHeight="1" s="87">
      <c r="C797" s="59">
        <f>IF(J797&lt;&gt;"","CWA","")</f>
        <v/>
      </c>
      <c r="K797" s="4">
        <f>IF(J797&lt;&gt;"",VLOOKUP($J797,'YARN CODES'!$A$2:$E1000,2,0),"")</f>
        <v/>
      </c>
      <c r="L797" s="4">
        <f>IF(K797&lt;&gt;"",VLOOKUP($J797,'YARN CODES'!$A$2:$E1000,3,0),"")</f>
        <v/>
      </c>
      <c r="M797" s="4">
        <f>IF(L797&lt;&gt;"",VLOOKUP($J797,'YARN CODES'!$A$2:$E1000,4,0),"")</f>
        <v/>
      </c>
      <c r="N797" s="4">
        <f>IF(M797&lt;&gt;"",VLOOKUP($J797,'YARN CODES'!$A$2:$E1000,4,0),"")</f>
        <v/>
      </c>
    </row>
    <row r="798" ht="16.2" customHeight="1" s="87">
      <c r="C798" s="59">
        <f>IF(J798&lt;&gt;"","CWA","")</f>
        <v/>
      </c>
      <c r="K798" s="4">
        <f>IF(J798&lt;&gt;"",VLOOKUP($J798,'YARN CODES'!$A$2:$E1000,2,0),"")</f>
        <v/>
      </c>
      <c r="L798" s="4">
        <f>IF(K798&lt;&gt;"",VLOOKUP($J798,'YARN CODES'!$A$2:$E1000,3,0),"")</f>
        <v/>
      </c>
      <c r="M798" s="4">
        <f>IF(L798&lt;&gt;"",VLOOKUP($J798,'YARN CODES'!$A$2:$E1000,4,0),"")</f>
        <v/>
      </c>
      <c r="N798" s="4">
        <f>IF(M798&lt;&gt;"",VLOOKUP($J798,'YARN CODES'!$A$2:$E1000,4,0),"")</f>
        <v/>
      </c>
    </row>
    <row r="799" ht="16.2" customHeight="1" s="87">
      <c r="C799" s="59">
        <f>IF(J799&lt;&gt;"","CWA","")</f>
        <v/>
      </c>
      <c r="K799" s="4">
        <f>IF(J799&lt;&gt;"",VLOOKUP($J799,'YARN CODES'!$A$2:$E1000,2,0),"")</f>
        <v/>
      </c>
      <c r="L799" s="4">
        <f>IF(K799&lt;&gt;"",VLOOKUP($J799,'YARN CODES'!$A$2:$E1000,3,0),"")</f>
        <v/>
      </c>
      <c r="M799" s="4">
        <f>IF(L799&lt;&gt;"",VLOOKUP($J799,'YARN CODES'!$A$2:$E1000,4,0),"")</f>
        <v/>
      </c>
      <c r="N799" s="4">
        <f>IF(M799&lt;&gt;"",VLOOKUP($J799,'YARN CODES'!$A$2:$E1000,4,0),"")</f>
        <v/>
      </c>
    </row>
    <row r="800" ht="16.2" customHeight="1" s="87">
      <c r="C800" s="59">
        <f>IF(J800&lt;&gt;"","CWA","")</f>
        <v/>
      </c>
      <c r="K800" s="4">
        <f>IF(J800&lt;&gt;"",VLOOKUP($J800,'YARN CODES'!$A$2:$E1000,2,0),"")</f>
        <v/>
      </c>
      <c r="L800" s="4">
        <f>IF(K800&lt;&gt;"",VLOOKUP($J800,'YARN CODES'!$A$2:$E1000,3,0),"")</f>
        <v/>
      </c>
      <c r="M800" s="4">
        <f>IF(L800&lt;&gt;"",VLOOKUP($J800,'YARN CODES'!$A$2:$E1000,4,0),"")</f>
        <v/>
      </c>
      <c r="N800" s="4">
        <f>IF(M800&lt;&gt;"",VLOOKUP($J800,'YARN CODES'!$A$2:$E1000,4,0),"")</f>
        <v/>
      </c>
    </row>
    <row r="801" ht="16.2" customHeight="1" s="87">
      <c r="C801" s="59">
        <f>IF(J801&lt;&gt;"","CWA","")</f>
        <v/>
      </c>
      <c r="K801" s="4">
        <f>IF(J801&lt;&gt;"",VLOOKUP($J801,'YARN CODES'!$A$2:$E1000,2,0),"")</f>
        <v/>
      </c>
      <c r="L801" s="4">
        <f>IF(K801&lt;&gt;"",VLOOKUP($J801,'YARN CODES'!$A$2:$E1000,3,0),"")</f>
        <v/>
      </c>
      <c r="M801" s="4">
        <f>IF(L801&lt;&gt;"",VLOOKUP($J801,'YARN CODES'!$A$2:$E1000,4,0),"")</f>
        <v/>
      </c>
      <c r="N801" s="4">
        <f>IF(M801&lt;&gt;"",VLOOKUP($J801,'YARN CODES'!$A$2:$E1000,4,0),"")</f>
        <v/>
      </c>
    </row>
    <row r="802" ht="16.2" customHeight="1" s="87">
      <c r="C802" s="59">
        <f>IF(J802&lt;&gt;"","CWA","")</f>
        <v/>
      </c>
      <c r="K802" s="4">
        <f>IF(J802&lt;&gt;"",VLOOKUP($J802,'YARN CODES'!$A$2:$E1000,2,0),"")</f>
        <v/>
      </c>
      <c r="L802" s="4">
        <f>IF(K802&lt;&gt;"",VLOOKUP($J802,'YARN CODES'!$A$2:$E1000,3,0),"")</f>
        <v/>
      </c>
      <c r="M802" s="4">
        <f>IF(L802&lt;&gt;"",VLOOKUP($J802,'YARN CODES'!$A$2:$E1000,4,0),"")</f>
        <v/>
      </c>
      <c r="N802" s="4">
        <f>IF(M802&lt;&gt;"",VLOOKUP($J802,'YARN CODES'!$A$2:$E1000,4,0),"")</f>
        <v/>
      </c>
    </row>
    <row r="803" ht="16.2" customHeight="1" s="87">
      <c r="C803" s="59">
        <f>IF(J803&lt;&gt;"","CWA","")</f>
        <v/>
      </c>
      <c r="K803" s="4">
        <f>IF(J803&lt;&gt;"",VLOOKUP($J803,'YARN CODES'!$A$2:$E1000,2,0),"")</f>
        <v/>
      </c>
      <c r="L803" s="4">
        <f>IF(K803&lt;&gt;"",VLOOKUP($J803,'YARN CODES'!$A$2:$E1000,3,0),"")</f>
        <v/>
      </c>
      <c r="M803" s="4">
        <f>IF(L803&lt;&gt;"",VLOOKUP($J803,'YARN CODES'!$A$2:$E1000,4,0),"")</f>
        <v/>
      </c>
      <c r="N803" s="4">
        <f>IF(M803&lt;&gt;"",VLOOKUP($J803,'YARN CODES'!$A$2:$E1000,4,0),"")</f>
        <v/>
      </c>
    </row>
    <row r="804" ht="16.2" customHeight="1" s="87">
      <c r="C804" s="59">
        <f>IF(J804&lt;&gt;"","CWA","")</f>
        <v/>
      </c>
      <c r="K804" s="4">
        <f>IF(J804&lt;&gt;"",VLOOKUP($J804,'YARN CODES'!$A$2:$E1000,2,0),"")</f>
        <v/>
      </c>
      <c r="L804" s="4">
        <f>IF(K804&lt;&gt;"",VLOOKUP($J804,'YARN CODES'!$A$2:$E1000,3,0),"")</f>
        <v/>
      </c>
      <c r="M804" s="4">
        <f>IF(L804&lt;&gt;"",VLOOKUP($J804,'YARN CODES'!$A$2:$E1000,4,0),"")</f>
        <v/>
      </c>
      <c r="N804" s="4">
        <f>IF(M804&lt;&gt;"",VLOOKUP($J804,'YARN CODES'!$A$2:$E1000,4,0),"")</f>
        <v/>
      </c>
    </row>
    <row r="805" ht="16.2" customHeight="1" s="87">
      <c r="C805" s="59">
        <f>IF(J805&lt;&gt;"","CWA","")</f>
        <v/>
      </c>
      <c r="K805" s="4">
        <f>IF(J805&lt;&gt;"",VLOOKUP($J805,'YARN CODES'!$A$2:$E1000,2,0),"")</f>
        <v/>
      </c>
      <c r="L805" s="4">
        <f>IF(K805&lt;&gt;"",VLOOKUP($J805,'YARN CODES'!$A$2:$E1000,3,0),"")</f>
        <v/>
      </c>
      <c r="M805" s="4">
        <f>IF(L805&lt;&gt;"",VLOOKUP($J805,'YARN CODES'!$A$2:$E1000,4,0),"")</f>
        <v/>
      </c>
      <c r="N805" s="4">
        <f>IF(M805&lt;&gt;"",VLOOKUP($J805,'YARN CODES'!$A$2:$E1000,4,0),"")</f>
        <v/>
      </c>
    </row>
    <row r="806" ht="16.2" customHeight="1" s="87">
      <c r="C806" s="59">
        <f>IF(J806&lt;&gt;"","CWA","")</f>
        <v/>
      </c>
      <c r="K806" s="4">
        <f>IF(J806&lt;&gt;"",VLOOKUP($J806,'YARN CODES'!$A$2:$E1000,2,0),"")</f>
        <v/>
      </c>
      <c r="L806" s="4">
        <f>IF(K806&lt;&gt;"",VLOOKUP($J806,'YARN CODES'!$A$2:$E1000,3,0),"")</f>
        <v/>
      </c>
      <c r="M806" s="4">
        <f>IF(L806&lt;&gt;"",VLOOKUP($J806,'YARN CODES'!$A$2:$E1000,4,0),"")</f>
        <v/>
      </c>
      <c r="N806" s="4">
        <f>IF(M806&lt;&gt;"",VLOOKUP($J806,'YARN CODES'!$A$2:$E1000,4,0),"")</f>
        <v/>
      </c>
    </row>
    <row r="807" ht="16.2" customHeight="1" s="87">
      <c r="C807" s="59">
        <f>IF(J807&lt;&gt;"","CWA","")</f>
        <v/>
      </c>
      <c r="K807" s="4">
        <f>IF(J807&lt;&gt;"",VLOOKUP($J807,'YARN CODES'!$A$2:$E1000,2,0),"")</f>
        <v/>
      </c>
      <c r="L807" s="4">
        <f>IF(K807&lt;&gt;"",VLOOKUP($J807,'YARN CODES'!$A$2:$E1000,3,0),"")</f>
        <v/>
      </c>
      <c r="M807" s="4">
        <f>IF(L807&lt;&gt;"",VLOOKUP($J807,'YARN CODES'!$A$2:$E1000,4,0),"")</f>
        <v/>
      </c>
      <c r="N807" s="4">
        <f>IF(M807&lt;&gt;"",VLOOKUP($J807,'YARN CODES'!$A$2:$E1000,4,0),"")</f>
        <v/>
      </c>
    </row>
    <row r="808" ht="16.2" customHeight="1" s="87">
      <c r="C808" s="59">
        <f>IF(J808&lt;&gt;"","CWA","")</f>
        <v/>
      </c>
      <c r="K808" s="4">
        <f>IF(J808&lt;&gt;"",VLOOKUP($J808,'YARN CODES'!$A$2:$E1000,2,0),"")</f>
        <v/>
      </c>
      <c r="L808" s="4">
        <f>IF(K808&lt;&gt;"",VLOOKUP($J808,'YARN CODES'!$A$2:$E1000,3,0),"")</f>
        <v/>
      </c>
      <c r="M808" s="4">
        <f>IF(L808&lt;&gt;"",VLOOKUP($J808,'YARN CODES'!$A$2:$E1000,4,0),"")</f>
        <v/>
      </c>
      <c r="N808" s="4">
        <f>IF(M808&lt;&gt;"",VLOOKUP($J808,'YARN CODES'!$A$2:$E1000,4,0),"")</f>
        <v/>
      </c>
    </row>
    <row r="809" ht="16.2" customHeight="1" s="87">
      <c r="C809" s="59">
        <f>IF(J809&lt;&gt;"","CWA","")</f>
        <v/>
      </c>
      <c r="K809" s="4">
        <f>IF(J809&lt;&gt;"",VLOOKUP($J809,'YARN CODES'!$A$2:$E1000,2,0),"")</f>
        <v/>
      </c>
      <c r="L809" s="4">
        <f>IF(K809&lt;&gt;"",VLOOKUP($J809,'YARN CODES'!$A$2:$E1000,3,0),"")</f>
        <v/>
      </c>
      <c r="M809" s="4">
        <f>IF(L809&lt;&gt;"",VLOOKUP($J809,'YARN CODES'!$A$2:$E1000,4,0),"")</f>
        <v/>
      </c>
      <c r="N809" s="4">
        <f>IF(M809&lt;&gt;"",VLOOKUP($J809,'YARN CODES'!$A$2:$E1000,4,0),"")</f>
        <v/>
      </c>
    </row>
    <row r="810" ht="16.2" customHeight="1" s="87">
      <c r="C810" s="59">
        <f>IF(J810&lt;&gt;"","CWA","")</f>
        <v/>
      </c>
      <c r="K810" s="4">
        <f>IF(J810&lt;&gt;"",VLOOKUP($J810,'YARN CODES'!$A$2:$E1000,2,0),"")</f>
        <v/>
      </c>
      <c r="L810" s="4">
        <f>IF(K810&lt;&gt;"",VLOOKUP($J810,'YARN CODES'!$A$2:$E1000,3,0),"")</f>
        <v/>
      </c>
      <c r="M810" s="4">
        <f>IF(L810&lt;&gt;"",VLOOKUP($J810,'YARN CODES'!$A$2:$E1000,4,0),"")</f>
        <v/>
      </c>
      <c r="N810" s="4">
        <f>IF(M810&lt;&gt;"",VLOOKUP($J810,'YARN CODES'!$A$2:$E1000,4,0),"")</f>
        <v/>
      </c>
    </row>
    <row r="811" ht="16.2" customHeight="1" s="87">
      <c r="C811" s="59">
        <f>IF(J811&lt;&gt;"","CWA","")</f>
        <v/>
      </c>
      <c r="K811" s="4">
        <f>IF(J811&lt;&gt;"",VLOOKUP($J811,'YARN CODES'!$A$2:$E1000,2,0),"")</f>
        <v/>
      </c>
      <c r="L811" s="4">
        <f>IF(K811&lt;&gt;"",VLOOKUP($J811,'YARN CODES'!$A$2:$E1000,3,0),"")</f>
        <v/>
      </c>
      <c r="M811" s="4">
        <f>IF(L811&lt;&gt;"",VLOOKUP($J811,'YARN CODES'!$A$2:$E1000,4,0),"")</f>
        <v/>
      </c>
      <c r="N811" s="4">
        <f>IF(M811&lt;&gt;"",VLOOKUP($J811,'YARN CODES'!$A$2:$E1000,4,0),"")</f>
        <v/>
      </c>
    </row>
    <row r="812" ht="16.2" customHeight="1" s="87">
      <c r="C812" s="59">
        <f>IF(J812&lt;&gt;"","CWA","")</f>
        <v/>
      </c>
      <c r="K812" s="4">
        <f>IF(J812&lt;&gt;"",VLOOKUP($J812,'YARN CODES'!$A$2:$E1000,2,0),"")</f>
        <v/>
      </c>
      <c r="L812" s="4">
        <f>IF(K812&lt;&gt;"",VLOOKUP($J812,'YARN CODES'!$A$2:$E1000,3,0),"")</f>
        <v/>
      </c>
      <c r="M812" s="4">
        <f>IF(L812&lt;&gt;"",VLOOKUP($J812,'YARN CODES'!$A$2:$E1000,4,0),"")</f>
        <v/>
      </c>
      <c r="N812" s="4">
        <f>IF(M812&lt;&gt;"",VLOOKUP($J812,'YARN CODES'!$A$2:$E1000,4,0),"")</f>
        <v/>
      </c>
    </row>
    <row r="813" ht="16.2" customHeight="1" s="87">
      <c r="C813" s="59">
        <f>IF(J813&lt;&gt;"","CWA","")</f>
        <v/>
      </c>
      <c r="K813" s="4">
        <f>IF(J813&lt;&gt;"",VLOOKUP($J813,'YARN CODES'!$A$2:$E1000,2,0),"")</f>
        <v/>
      </c>
      <c r="L813" s="4">
        <f>IF(K813&lt;&gt;"",VLOOKUP($J813,'YARN CODES'!$A$2:$E1000,3,0),"")</f>
        <v/>
      </c>
      <c r="M813" s="4">
        <f>IF(L813&lt;&gt;"",VLOOKUP($J813,'YARN CODES'!$A$2:$E1000,4,0),"")</f>
        <v/>
      </c>
      <c r="N813" s="4">
        <f>IF(M813&lt;&gt;"",VLOOKUP($J813,'YARN CODES'!$A$2:$E1000,4,0),"")</f>
        <v/>
      </c>
    </row>
    <row r="814" ht="16.2" customHeight="1" s="87">
      <c r="C814" s="59">
        <f>IF(J814&lt;&gt;"","CWA","")</f>
        <v/>
      </c>
      <c r="K814" s="4">
        <f>IF(J814&lt;&gt;"",VLOOKUP($J814,'YARN CODES'!$A$2:$E1000,2,0),"")</f>
        <v/>
      </c>
      <c r="L814" s="4">
        <f>IF(K814&lt;&gt;"",VLOOKUP($J814,'YARN CODES'!$A$2:$E1000,3,0),"")</f>
        <v/>
      </c>
      <c r="M814" s="4">
        <f>IF(L814&lt;&gt;"",VLOOKUP($J814,'YARN CODES'!$A$2:$E1000,4,0),"")</f>
        <v/>
      </c>
      <c r="N814" s="4">
        <f>IF(M814&lt;&gt;"",VLOOKUP($J814,'YARN CODES'!$A$2:$E1000,4,0),"")</f>
        <v/>
      </c>
    </row>
    <row r="815" ht="16.2" customHeight="1" s="87">
      <c r="C815" s="59">
        <f>IF(J815&lt;&gt;"","CWA","")</f>
        <v/>
      </c>
      <c r="K815" s="4">
        <f>IF(J815&lt;&gt;"",VLOOKUP($J815,'YARN CODES'!$A$2:$E1000,2,0),"")</f>
        <v/>
      </c>
      <c r="L815" s="4">
        <f>IF(K815&lt;&gt;"",VLOOKUP($J815,'YARN CODES'!$A$2:$E1000,3,0),"")</f>
        <v/>
      </c>
      <c r="M815" s="4">
        <f>IF(L815&lt;&gt;"",VLOOKUP($J815,'YARN CODES'!$A$2:$E1000,4,0),"")</f>
        <v/>
      </c>
      <c r="N815" s="4">
        <f>IF(M815&lt;&gt;"",VLOOKUP($J815,'YARN CODES'!$A$2:$E1000,4,0),"")</f>
        <v/>
      </c>
    </row>
    <row r="816" ht="16.2" customHeight="1" s="87">
      <c r="C816" s="59">
        <f>IF(J816&lt;&gt;"","CWA","")</f>
        <v/>
      </c>
      <c r="K816" s="4">
        <f>IF(J816&lt;&gt;"",VLOOKUP($J816,'YARN CODES'!$A$2:$E1000,2,0),"")</f>
        <v/>
      </c>
      <c r="L816" s="4">
        <f>IF(K816&lt;&gt;"",VLOOKUP($J816,'YARN CODES'!$A$2:$E1000,3,0),"")</f>
        <v/>
      </c>
      <c r="M816" s="4">
        <f>IF(L816&lt;&gt;"",VLOOKUP($J816,'YARN CODES'!$A$2:$E1000,4,0),"")</f>
        <v/>
      </c>
      <c r="N816" s="4">
        <f>IF(M816&lt;&gt;"",VLOOKUP($J816,'YARN CODES'!$A$2:$E1000,4,0),"")</f>
        <v/>
      </c>
    </row>
    <row r="817" ht="16.2" customHeight="1" s="87">
      <c r="C817" s="59">
        <f>IF(J817&lt;&gt;"","CWA","")</f>
        <v/>
      </c>
      <c r="K817" s="4">
        <f>IF(J817&lt;&gt;"",VLOOKUP($J817,'YARN CODES'!$A$2:$E1000,2,0),"")</f>
        <v/>
      </c>
      <c r="L817" s="4">
        <f>IF(K817&lt;&gt;"",VLOOKUP($J817,'YARN CODES'!$A$2:$E1000,3,0),"")</f>
        <v/>
      </c>
      <c r="M817" s="4">
        <f>IF(L817&lt;&gt;"",VLOOKUP($J817,'YARN CODES'!$A$2:$E1000,4,0),"")</f>
        <v/>
      </c>
      <c r="N817" s="4">
        <f>IF(M817&lt;&gt;"",VLOOKUP($J817,'YARN CODES'!$A$2:$E1000,4,0),"")</f>
        <v/>
      </c>
    </row>
    <row r="818" ht="16.2" customHeight="1" s="87">
      <c r="C818" s="59">
        <f>IF(J818&lt;&gt;"","CWA","")</f>
        <v/>
      </c>
      <c r="K818" s="4">
        <f>IF(J818&lt;&gt;"",VLOOKUP($J818,'YARN CODES'!$A$2:$E1000,2,0),"")</f>
        <v/>
      </c>
      <c r="L818" s="4">
        <f>IF(K818&lt;&gt;"",VLOOKUP($J818,'YARN CODES'!$A$2:$E1000,3,0),"")</f>
        <v/>
      </c>
      <c r="M818" s="4">
        <f>IF(L818&lt;&gt;"",VLOOKUP($J818,'YARN CODES'!$A$2:$E1000,4,0),"")</f>
        <v/>
      </c>
      <c r="N818" s="4">
        <f>IF(M818&lt;&gt;"",VLOOKUP($J818,'YARN CODES'!$A$2:$E1000,4,0),"")</f>
        <v/>
      </c>
    </row>
    <row r="819" ht="16.2" customHeight="1" s="87">
      <c r="C819" s="59">
        <f>IF(J819&lt;&gt;"","CWA","")</f>
        <v/>
      </c>
      <c r="K819" s="4">
        <f>IF(J819&lt;&gt;"",VLOOKUP($J819,'YARN CODES'!$A$2:$E1000,2,0),"")</f>
        <v/>
      </c>
      <c r="L819" s="4">
        <f>IF(K819&lt;&gt;"",VLOOKUP($J819,'YARN CODES'!$A$2:$E1000,3,0),"")</f>
        <v/>
      </c>
      <c r="M819" s="4">
        <f>IF(L819&lt;&gt;"",VLOOKUP($J819,'YARN CODES'!$A$2:$E1000,4,0),"")</f>
        <v/>
      </c>
      <c r="N819" s="4">
        <f>IF(M819&lt;&gt;"",VLOOKUP($J819,'YARN CODES'!$A$2:$E1000,4,0),"")</f>
        <v/>
      </c>
    </row>
    <row r="820" ht="16.2" customHeight="1" s="87">
      <c r="C820" s="59">
        <f>IF(J820&lt;&gt;"","CWA","")</f>
        <v/>
      </c>
      <c r="K820" s="4">
        <f>IF(J820&lt;&gt;"",VLOOKUP($J820,'YARN CODES'!$A$2:$E1000,2,0),"")</f>
        <v/>
      </c>
      <c r="L820" s="4">
        <f>IF(K820&lt;&gt;"",VLOOKUP($J820,'YARN CODES'!$A$2:$E1000,3,0),"")</f>
        <v/>
      </c>
      <c r="M820" s="4">
        <f>IF(L820&lt;&gt;"",VLOOKUP($J820,'YARN CODES'!$A$2:$E1000,4,0),"")</f>
        <v/>
      </c>
      <c r="N820" s="4">
        <f>IF(M820&lt;&gt;"",VLOOKUP($J820,'YARN CODES'!$A$2:$E1000,4,0),"")</f>
        <v/>
      </c>
    </row>
    <row r="821" ht="16.2" customHeight="1" s="87">
      <c r="C821" s="59">
        <f>IF(J821&lt;&gt;"","CWA","")</f>
        <v/>
      </c>
      <c r="K821" s="4">
        <f>IF(J821&lt;&gt;"",VLOOKUP($J821,'YARN CODES'!$A$2:$E1000,2,0),"")</f>
        <v/>
      </c>
      <c r="L821" s="4">
        <f>IF(K821&lt;&gt;"",VLOOKUP($J821,'YARN CODES'!$A$2:$E1000,3,0),"")</f>
        <v/>
      </c>
      <c r="M821" s="4">
        <f>IF(L821&lt;&gt;"",VLOOKUP($J821,'YARN CODES'!$A$2:$E1000,4,0),"")</f>
        <v/>
      </c>
      <c r="N821" s="4">
        <f>IF(M821&lt;&gt;"",VLOOKUP($J821,'YARN CODES'!$A$2:$E1000,4,0),"")</f>
        <v/>
      </c>
    </row>
    <row r="822" ht="16.2" customHeight="1" s="87">
      <c r="C822" s="59">
        <f>IF(J822&lt;&gt;"","CWA","")</f>
        <v/>
      </c>
      <c r="K822" s="4">
        <f>IF(J822&lt;&gt;"",VLOOKUP($J822,'YARN CODES'!$A$2:$E1000,2,0),"")</f>
        <v/>
      </c>
      <c r="L822" s="4">
        <f>IF(K822&lt;&gt;"",VLOOKUP($J822,'YARN CODES'!$A$2:$E1000,3,0),"")</f>
        <v/>
      </c>
      <c r="M822" s="4">
        <f>IF(L822&lt;&gt;"",VLOOKUP($J822,'YARN CODES'!$A$2:$E1000,4,0),"")</f>
        <v/>
      </c>
      <c r="N822" s="4">
        <f>IF(M822&lt;&gt;"",VLOOKUP($J822,'YARN CODES'!$A$2:$E1000,4,0),"")</f>
        <v/>
      </c>
    </row>
    <row r="823" ht="16.2" customHeight="1" s="87">
      <c r="C823" s="59">
        <f>IF(J823&lt;&gt;"","CWA","")</f>
        <v/>
      </c>
      <c r="K823" s="4">
        <f>IF(J823&lt;&gt;"",VLOOKUP($J823,'YARN CODES'!$A$2:$E1000,2,0),"")</f>
        <v/>
      </c>
      <c r="L823" s="4">
        <f>IF(K823&lt;&gt;"",VLOOKUP($J823,'YARN CODES'!$A$2:$E1000,3,0),"")</f>
        <v/>
      </c>
      <c r="M823" s="4">
        <f>IF(L823&lt;&gt;"",VLOOKUP($J823,'YARN CODES'!$A$2:$E1000,4,0),"")</f>
        <v/>
      </c>
      <c r="N823" s="4">
        <f>IF(M823&lt;&gt;"",VLOOKUP($J823,'YARN CODES'!$A$2:$E1000,4,0),"")</f>
        <v/>
      </c>
    </row>
    <row r="824" ht="16.2" customHeight="1" s="87">
      <c r="C824" s="59">
        <f>IF(J824&lt;&gt;"","CWA","")</f>
        <v/>
      </c>
      <c r="K824" s="4">
        <f>IF(J824&lt;&gt;"",VLOOKUP($J824,'YARN CODES'!$A$2:$E1000,2,0),"")</f>
        <v/>
      </c>
      <c r="L824" s="4">
        <f>IF(K824&lt;&gt;"",VLOOKUP($J824,'YARN CODES'!$A$2:$E1000,3,0),"")</f>
        <v/>
      </c>
      <c r="M824" s="4">
        <f>IF(L824&lt;&gt;"",VLOOKUP($J824,'YARN CODES'!$A$2:$E1000,4,0),"")</f>
        <v/>
      </c>
      <c r="N824" s="4">
        <f>IF(M824&lt;&gt;"",VLOOKUP($J824,'YARN CODES'!$A$2:$E1000,4,0),"")</f>
        <v/>
      </c>
    </row>
    <row r="825" ht="16.2" customHeight="1" s="87">
      <c r="C825" s="59">
        <f>IF(J825&lt;&gt;"","CWA","")</f>
        <v/>
      </c>
      <c r="K825" s="4">
        <f>IF(J825&lt;&gt;"",VLOOKUP($J825,'YARN CODES'!$A$2:$E1000,2,0),"")</f>
        <v/>
      </c>
      <c r="L825" s="4">
        <f>IF(K825&lt;&gt;"",VLOOKUP($J825,'YARN CODES'!$A$2:$E1000,3,0),"")</f>
        <v/>
      </c>
      <c r="M825" s="4">
        <f>IF(L825&lt;&gt;"",VLOOKUP($J825,'YARN CODES'!$A$2:$E1000,4,0),"")</f>
        <v/>
      </c>
      <c r="N825" s="4">
        <f>IF(M825&lt;&gt;"",VLOOKUP($J825,'YARN CODES'!$A$2:$E1000,4,0),"")</f>
        <v/>
      </c>
    </row>
    <row r="826" ht="16.2" customHeight="1" s="87">
      <c r="C826" s="59">
        <f>IF(J826&lt;&gt;"","CWA","")</f>
        <v/>
      </c>
      <c r="K826" s="4">
        <f>IF(J826&lt;&gt;"",VLOOKUP($J826,'YARN CODES'!$A$2:$E1000,2,0),"")</f>
        <v/>
      </c>
      <c r="L826" s="4">
        <f>IF(K826&lt;&gt;"",VLOOKUP($J826,'YARN CODES'!$A$2:$E1000,3,0),"")</f>
        <v/>
      </c>
      <c r="M826" s="4">
        <f>IF(L826&lt;&gt;"",VLOOKUP($J826,'YARN CODES'!$A$2:$E1000,4,0),"")</f>
        <v/>
      </c>
      <c r="N826" s="4">
        <f>IF(M826&lt;&gt;"",VLOOKUP($J826,'YARN CODES'!$A$2:$E1000,4,0),"")</f>
        <v/>
      </c>
    </row>
    <row r="827" ht="16.2" customHeight="1" s="87">
      <c r="C827" s="59">
        <f>IF(J827&lt;&gt;"","CWA","")</f>
        <v/>
      </c>
      <c r="K827" s="4">
        <f>IF(J827&lt;&gt;"",VLOOKUP($J827,'YARN CODES'!$A$2:$E1000,2,0),"")</f>
        <v/>
      </c>
      <c r="L827" s="4">
        <f>IF(K827&lt;&gt;"",VLOOKUP($J827,'YARN CODES'!$A$2:$E1000,3,0),"")</f>
        <v/>
      </c>
      <c r="M827" s="4">
        <f>IF(L827&lt;&gt;"",VLOOKUP($J827,'YARN CODES'!$A$2:$E1000,4,0),"")</f>
        <v/>
      </c>
      <c r="N827" s="4">
        <f>IF(M827&lt;&gt;"",VLOOKUP($J827,'YARN CODES'!$A$2:$E1000,4,0),"")</f>
        <v/>
      </c>
    </row>
    <row r="828" ht="16.2" customHeight="1" s="87">
      <c r="C828" s="59">
        <f>IF(J828&lt;&gt;"","CWA","")</f>
        <v/>
      </c>
      <c r="K828" s="4">
        <f>IF(J828&lt;&gt;"",VLOOKUP($J828,'YARN CODES'!$A$2:$E1000,2,0),"")</f>
        <v/>
      </c>
      <c r="L828" s="4">
        <f>IF(K828&lt;&gt;"",VLOOKUP($J828,'YARN CODES'!$A$2:$E1000,3,0),"")</f>
        <v/>
      </c>
      <c r="M828" s="4">
        <f>IF(L828&lt;&gt;"",VLOOKUP($J828,'YARN CODES'!$A$2:$E1000,4,0),"")</f>
        <v/>
      </c>
      <c r="N828" s="4">
        <f>IF(M828&lt;&gt;"",VLOOKUP($J828,'YARN CODES'!$A$2:$E1000,4,0),"")</f>
        <v/>
      </c>
    </row>
    <row r="829" ht="16.2" customHeight="1" s="87">
      <c r="C829" s="59">
        <f>IF(J829&lt;&gt;"","CWA","")</f>
        <v/>
      </c>
      <c r="K829" s="4">
        <f>IF(J829&lt;&gt;"",VLOOKUP($J829,'YARN CODES'!$A$2:$E1000,2,0),"")</f>
        <v/>
      </c>
      <c r="L829" s="4">
        <f>IF(K829&lt;&gt;"",VLOOKUP($J829,'YARN CODES'!$A$2:$E1000,3,0),"")</f>
        <v/>
      </c>
      <c r="M829" s="4">
        <f>IF(L829&lt;&gt;"",VLOOKUP($J829,'YARN CODES'!$A$2:$E1000,4,0),"")</f>
        <v/>
      </c>
      <c r="N829" s="4">
        <f>IF(M829&lt;&gt;"",VLOOKUP($J829,'YARN CODES'!$A$2:$E1000,4,0),"")</f>
        <v/>
      </c>
    </row>
    <row r="830" ht="16.2" customHeight="1" s="87">
      <c r="C830" s="59">
        <f>IF(J830&lt;&gt;"","CWA","")</f>
        <v/>
      </c>
      <c r="K830" s="4">
        <f>IF(J830&lt;&gt;"",VLOOKUP($J830,'YARN CODES'!$A$2:$E1000,2,0),"")</f>
        <v/>
      </c>
      <c r="L830" s="4">
        <f>IF(K830&lt;&gt;"",VLOOKUP($J830,'YARN CODES'!$A$2:$E1000,3,0),"")</f>
        <v/>
      </c>
      <c r="M830" s="4">
        <f>IF(L830&lt;&gt;"",VLOOKUP($J830,'YARN CODES'!$A$2:$E1000,4,0),"")</f>
        <v/>
      </c>
      <c r="N830" s="4">
        <f>IF(M830&lt;&gt;"",VLOOKUP($J830,'YARN CODES'!$A$2:$E1000,4,0),"")</f>
        <v/>
      </c>
    </row>
    <row r="831" ht="16.2" customHeight="1" s="87">
      <c r="C831" s="59">
        <f>IF(J831&lt;&gt;"","CWA","")</f>
        <v/>
      </c>
      <c r="K831" s="4">
        <f>IF(J831&lt;&gt;"",VLOOKUP($J831,'YARN CODES'!$A$2:$E1000,2,0),"")</f>
        <v/>
      </c>
      <c r="L831" s="4">
        <f>IF(K831&lt;&gt;"",VLOOKUP($J831,'YARN CODES'!$A$2:$E1000,3,0),"")</f>
        <v/>
      </c>
      <c r="M831" s="4">
        <f>IF(L831&lt;&gt;"",VLOOKUP($J831,'YARN CODES'!$A$2:$E1000,4,0),"")</f>
        <v/>
      </c>
      <c r="N831" s="4">
        <f>IF(M831&lt;&gt;"",VLOOKUP($J831,'YARN CODES'!$A$2:$E1000,4,0),"")</f>
        <v/>
      </c>
    </row>
    <row r="832" ht="16.2" customHeight="1" s="87">
      <c r="C832" s="59">
        <f>IF(J832&lt;&gt;"","CWA","")</f>
        <v/>
      </c>
      <c r="K832" s="4">
        <f>IF(J832&lt;&gt;"",VLOOKUP($J832,'YARN CODES'!$A$2:$E1000,2,0),"")</f>
        <v/>
      </c>
      <c r="L832" s="4">
        <f>IF(K832&lt;&gt;"",VLOOKUP($J832,'YARN CODES'!$A$2:$E1000,3,0),"")</f>
        <v/>
      </c>
      <c r="M832" s="4">
        <f>IF(L832&lt;&gt;"",VLOOKUP($J832,'YARN CODES'!$A$2:$E1000,4,0),"")</f>
        <v/>
      </c>
      <c r="N832" s="4">
        <f>IF(M832&lt;&gt;"",VLOOKUP($J832,'YARN CODES'!$A$2:$E1000,4,0),"")</f>
        <v/>
      </c>
    </row>
    <row r="833" ht="16.2" customHeight="1" s="87">
      <c r="C833" s="59">
        <f>IF(J833&lt;&gt;"","CWA","")</f>
        <v/>
      </c>
      <c r="K833" s="4">
        <f>IF(J833&lt;&gt;"",VLOOKUP($J833,'YARN CODES'!$A$2:$E1000,2,0),"")</f>
        <v/>
      </c>
      <c r="L833" s="4">
        <f>IF(K833&lt;&gt;"",VLOOKUP($J833,'YARN CODES'!$A$2:$E1000,3,0),"")</f>
        <v/>
      </c>
      <c r="M833" s="4">
        <f>IF(L833&lt;&gt;"",VLOOKUP($J833,'YARN CODES'!$A$2:$E1000,4,0),"")</f>
        <v/>
      </c>
      <c r="N833" s="4">
        <f>IF(M833&lt;&gt;"",VLOOKUP($J833,'YARN CODES'!$A$2:$E1000,4,0),"")</f>
        <v/>
      </c>
    </row>
    <row r="834" ht="16.2" customHeight="1" s="87">
      <c r="C834" s="59">
        <f>IF(J834&lt;&gt;"","CWA","")</f>
        <v/>
      </c>
      <c r="K834" s="4">
        <f>IF(J834&lt;&gt;"",VLOOKUP($J834,'YARN CODES'!$A$2:$E1000,2,0),"")</f>
        <v/>
      </c>
      <c r="L834" s="4">
        <f>IF(K834&lt;&gt;"",VLOOKUP($J834,'YARN CODES'!$A$2:$E1000,3,0),"")</f>
        <v/>
      </c>
      <c r="M834" s="4">
        <f>IF(L834&lt;&gt;"",VLOOKUP($J834,'YARN CODES'!$A$2:$E1000,4,0),"")</f>
        <v/>
      </c>
      <c r="N834" s="4">
        <f>IF(M834&lt;&gt;"",VLOOKUP($J834,'YARN CODES'!$A$2:$E1000,4,0),"")</f>
        <v/>
      </c>
    </row>
    <row r="835" ht="16.2" customHeight="1" s="87">
      <c r="C835" s="59">
        <f>IF(J835&lt;&gt;"","CWA","")</f>
        <v/>
      </c>
      <c r="K835" s="4">
        <f>IF(J835&lt;&gt;"",VLOOKUP($J835,'YARN CODES'!$A$2:$E1000,2,0),"")</f>
        <v/>
      </c>
      <c r="L835" s="4">
        <f>IF(K835&lt;&gt;"",VLOOKUP($J835,'YARN CODES'!$A$2:$E1000,3,0),"")</f>
        <v/>
      </c>
      <c r="M835" s="4">
        <f>IF(L835&lt;&gt;"",VLOOKUP($J835,'YARN CODES'!$A$2:$E1000,4,0),"")</f>
        <v/>
      </c>
      <c r="N835" s="4">
        <f>IF(M835&lt;&gt;"",VLOOKUP($J835,'YARN CODES'!$A$2:$E1000,4,0),"")</f>
        <v/>
      </c>
    </row>
    <row r="836" ht="16.2" customHeight="1" s="87">
      <c r="C836" s="59">
        <f>IF(J836&lt;&gt;"","CWA","")</f>
        <v/>
      </c>
      <c r="K836" s="4">
        <f>IF(J836&lt;&gt;"",VLOOKUP($J836,'YARN CODES'!$A$2:$E1000,2,0),"")</f>
        <v/>
      </c>
      <c r="L836" s="4">
        <f>IF(K836&lt;&gt;"",VLOOKUP($J836,'YARN CODES'!$A$2:$E1000,3,0),"")</f>
        <v/>
      </c>
      <c r="M836" s="4">
        <f>IF(L836&lt;&gt;"",VLOOKUP($J836,'YARN CODES'!$A$2:$E1000,4,0),"")</f>
        <v/>
      </c>
      <c r="N836" s="4">
        <f>IF(M836&lt;&gt;"",VLOOKUP($J836,'YARN CODES'!$A$2:$E1000,4,0),"")</f>
        <v/>
      </c>
    </row>
    <row r="837" ht="16.2" customHeight="1" s="87">
      <c r="C837" s="59">
        <f>IF(J837&lt;&gt;"","CWA","")</f>
        <v/>
      </c>
      <c r="K837" s="4">
        <f>IF(J837&lt;&gt;"",VLOOKUP($J837,'YARN CODES'!$A$2:$E1000,2,0),"")</f>
        <v/>
      </c>
      <c r="L837" s="4">
        <f>IF(K837&lt;&gt;"",VLOOKUP($J837,'YARN CODES'!$A$2:$E1000,3,0),"")</f>
        <v/>
      </c>
      <c r="M837" s="4">
        <f>IF(L837&lt;&gt;"",VLOOKUP($J837,'YARN CODES'!$A$2:$E1000,4,0),"")</f>
        <v/>
      </c>
      <c r="N837" s="4">
        <f>IF(M837&lt;&gt;"",VLOOKUP($J837,'YARN CODES'!$A$2:$E1000,4,0),"")</f>
        <v/>
      </c>
    </row>
    <row r="838" ht="16.2" customHeight="1" s="87">
      <c r="C838" s="59">
        <f>IF(J838&lt;&gt;"","CWA","")</f>
        <v/>
      </c>
      <c r="K838" s="4">
        <f>IF(J838&lt;&gt;"",VLOOKUP($J838,'YARN CODES'!$A$2:$E1000,2,0),"")</f>
        <v/>
      </c>
      <c r="L838" s="4">
        <f>IF(K838&lt;&gt;"",VLOOKUP($J838,'YARN CODES'!$A$2:$E1000,3,0),"")</f>
        <v/>
      </c>
      <c r="M838" s="4">
        <f>IF(L838&lt;&gt;"",VLOOKUP($J838,'YARN CODES'!$A$2:$E1000,4,0),"")</f>
        <v/>
      </c>
      <c r="N838" s="4">
        <f>IF(M838&lt;&gt;"",VLOOKUP($J838,'YARN CODES'!$A$2:$E1000,4,0),"")</f>
        <v/>
      </c>
    </row>
    <row r="839" ht="16.2" customHeight="1" s="87">
      <c r="C839" s="59">
        <f>IF(J839&lt;&gt;"","CWA","")</f>
        <v/>
      </c>
      <c r="K839" s="4">
        <f>IF(J839&lt;&gt;"",VLOOKUP($J839,'YARN CODES'!$A$2:$E1000,2,0),"")</f>
        <v/>
      </c>
      <c r="L839" s="4">
        <f>IF(K839&lt;&gt;"",VLOOKUP($J839,'YARN CODES'!$A$2:$E1000,3,0),"")</f>
        <v/>
      </c>
      <c r="M839" s="4">
        <f>IF(L839&lt;&gt;"",VLOOKUP($J839,'YARN CODES'!$A$2:$E1000,4,0),"")</f>
        <v/>
      </c>
      <c r="N839" s="4">
        <f>IF(M839&lt;&gt;"",VLOOKUP($J839,'YARN CODES'!$A$2:$E1000,4,0),"")</f>
        <v/>
      </c>
    </row>
    <row r="840" ht="16.2" customHeight="1" s="87">
      <c r="C840" s="59">
        <f>IF(J840&lt;&gt;"","CWA","")</f>
        <v/>
      </c>
      <c r="K840" s="4">
        <f>IF(J840&lt;&gt;"",VLOOKUP($J840,'YARN CODES'!$A$2:$E1000,2,0),"")</f>
        <v/>
      </c>
      <c r="L840" s="4">
        <f>IF(K840&lt;&gt;"",VLOOKUP($J840,'YARN CODES'!$A$2:$E1000,3,0),"")</f>
        <v/>
      </c>
      <c r="M840" s="4">
        <f>IF(L840&lt;&gt;"",VLOOKUP($J840,'YARN CODES'!$A$2:$E1000,4,0),"")</f>
        <v/>
      </c>
      <c r="N840" s="4">
        <f>IF(M840&lt;&gt;"",VLOOKUP($J840,'YARN CODES'!$A$2:$E1000,4,0),"")</f>
        <v/>
      </c>
    </row>
    <row r="841" ht="16.2" customHeight="1" s="87">
      <c r="C841" s="59">
        <f>IF(J841&lt;&gt;"","CWA","")</f>
        <v/>
      </c>
      <c r="K841" s="4">
        <f>IF(J841&lt;&gt;"",VLOOKUP($J841,'YARN CODES'!$A$2:$E1000,2,0),"")</f>
        <v/>
      </c>
      <c r="L841" s="4">
        <f>IF(K841&lt;&gt;"",VLOOKUP($J841,'YARN CODES'!$A$2:$E1000,3,0),"")</f>
        <v/>
      </c>
      <c r="M841" s="4">
        <f>IF(L841&lt;&gt;"",VLOOKUP($J841,'YARN CODES'!$A$2:$E1000,4,0),"")</f>
        <v/>
      </c>
      <c r="N841" s="4">
        <f>IF(M841&lt;&gt;"",VLOOKUP($J841,'YARN CODES'!$A$2:$E1000,4,0),"")</f>
        <v/>
      </c>
    </row>
    <row r="842" ht="16.2" customHeight="1" s="87">
      <c r="C842" s="59">
        <f>IF(J842&lt;&gt;"","CWA","")</f>
        <v/>
      </c>
      <c r="K842" s="4">
        <f>IF(J842&lt;&gt;"",VLOOKUP($J842,'YARN CODES'!$A$2:$E1000,2,0),"")</f>
        <v/>
      </c>
      <c r="L842" s="4">
        <f>IF(K842&lt;&gt;"",VLOOKUP($J842,'YARN CODES'!$A$2:$E1000,3,0),"")</f>
        <v/>
      </c>
      <c r="M842" s="4">
        <f>IF(L842&lt;&gt;"",VLOOKUP($J842,'YARN CODES'!$A$2:$E1000,4,0),"")</f>
        <v/>
      </c>
      <c r="N842" s="4">
        <f>IF(M842&lt;&gt;"",VLOOKUP($J842,'YARN CODES'!$A$2:$E1000,4,0),"")</f>
        <v/>
      </c>
    </row>
    <row r="843" ht="16.2" customHeight="1" s="87">
      <c r="C843" s="59">
        <f>IF(J843&lt;&gt;"","CWA","")</f>
        <v/>
      </c>
      <c r="K843" s="4">
        <f>IF(J843&lt;&gt;"",VLOOKUP($J843,'YARN CODES'!$A$2:$E1000,2,0),"")</f>
        <v/>
      </c>
      <c r="L843" s="4">
        <f>IF(K843&lt;&gt;"",VLOOKUP($J843,'YARN CODES'!$A$2:$E1000,3,0),"")</f>
        <v/>
      </c>
      <c r="M843" s="4">
        <f>IF(L843&lt;&gt;"",VLOOKUP($J843,'YARN CODES'!$A$2:$E1000,4,0),"")</f>
        <v/>
      </c>
      <c r="N843" s="4">
        <f>IF(M843&lt;&gt;"",VLOOKUP($J843,'YARN CODES'!$A$2:$E1000,4,0),"")</f>
        <v/>
      </c>
    </row>
    <row r="844" ht="16.2" customHeight="1" s="87">
      <c r="C844" s="59">
        <f>IF(J844&lt;&gt;"","CWA","")</f>
        <v/>
      </c>
      <c r="K844" s="4">
        <f>IF(J844&lt;&gt;"",VLOOKUP($J844,'YARN CODES'!$A$2:$E1000,2,0),"")</f>
        <v/>
      </c>
      <c r="L844" s="4">
        <f>IF(K844&lt;&gt;"",VLOOKUP($J844,'YARN CODES'!$A$2:$E1000,3,0),"")</f>
        <v/>
      </c>
      <c r="M844" s="4">
        <f>IF(L844&lt;&gt;"",VLOOKUP($J844,'YARN CODES'!$A$2:$E1000,4,0),"")</f>
        <v/>
      </c>
      <c r="N844" s="4">
        <f>IF(M844&lt;&gt;"",VLOOKUP($J844,'YARN CODES'!$A$2:$E1000,4,0),"")</f>
        <v/>
      </c>
    </row>
    <row r="845" ht="16.2" customHeight="1" s="87">
      <c r="C845" s="59">
        <f>IF(J845&lt;&gt;"","CWA","")</f>
        <v/>
      </c>
      <c r="K845" s="4">
        <f>IF(J845&lt;&gt;"",VLOOKUP($J845,'YARN CODES'!$A$2:$E1000,2,0),"")</f>
        <v/>
      </c>
      <c r="L845" s="4">
        <f>IF(K845&lt;&gt;"",VLOOKUP($J845,'YARN CODES'!$A$2:$E1000,3,0),"")</f>
        <v/>
      </c>
      <c r="M845" s="4">
        <f>IF(L845&lt;&gt;"",VLOOKUP($J845,'YARN CODES'!$A$2:$E1000,4,0),"")</f>
        <v/>
      </c>
      <c r="N845" s="4">
        <f>IF(M845&lt;&gt;"",VLOOKUP($J845,'YARN CODES'!$A$2:$E1000,4,0),"")</f>
        <v/>
      </c>
    </row>
    <row r="846" ht="16.2" customHeight="1" s="87">
      <c r="C846" s="59">
        <f>IF(J846&lt;&gt;"","CWA","")</f>
        <v/>
      </c>
      <c r="K846" s="4">
        <f>IF(J846&lt;&gt;"",VLOOKUP($J846,'YARN CODES'!$A$2:$E1000,2,0),"")</f>
        <v/>
      </c>
      <c r="L846" s="4">
        <f>IF(K846&lt;&gt;"",VLOOKUP($J846,'YARN CODES'!$A$2:$E1000,3,0),"")</f>
        <v/>
      </c>
      <c r="M846" s="4">
        <f>IF(L846&lt;&gt;"",VLOOKUP($J846,'YARN CODES'!$A$2:$E1000,4,0),"")</f>
        <v/>
      </c>
      <c r="N846" s="4">
        <f>IF(M846&lt;&gt;"",VLOOKUP($J846,'YARN CODES'!$A$2:$E1000,4,0),"")</f>
        <v/>
      </c>
    </row>
    <row r="847" ht="16.2" customHeight="1" s="87">
      <c r="C847" s="59">
        <f>IF(J847&lt;&gt;"","CWA","")</f>
        <v/>
      </c>
      <c r="K847" s="4">
        <f>IF(J847&lt;&gt;"",VLOOKUP($J847,'YARN CODES'!$A$2:$E1000,2,0),"")</f>
        <v/>
      </c>
      <c r="L847" s="4">
        <f>IF(K847&lt;&gt;"",VLOOKUP($J847,'YARN CODES'!$A$2:$E1000,3,0),"")</f>
        <v/>
      </c>
      <c r="M847" s="4">
        <f>IF(L847&lt;&gt;"",VLOOKUP($J847,'YARN CODES'!$A$2:$E1000,4,0),"")</f>
        <v/>
      </c>
      <c r="N847" s="4">
        <f>IF(M847&lt;&gt;"",VLOOKUP($J847,'YARN CODES'!$A$2:$E1000,4,0),"")</f>
        <v/>
      </c>
    </row>
    <row r="848" ht="16.2" customHeight="1" s="87">
      <c r="C848" s="59">
        <f>IF(J848&lt;&gt;"","CWA","")</f>
        <v/>
      </c>
      <c r="K848" s="4">
        <f>IF(J848&lt;&gt;"",VLOOKUP($J848,'YARN CODES'!$A$2:$E1000,2,0),"")</f>
        <v/>
      </c>
      <c r="L848" s="4">
        <f>IF(K848&lt;&gt;"",VLOOKUP($J848,'YARN CODES'!$A$2:$E1000,3,0),"")</f>
        <v/>
      </c>
      <c r="M848" s="4">
        <f>IF(L848&lt;&gt;"",VLOOKUP($J848,'YARN CODES'!$A$2:$E1000,4,0),"")</f>
        <v/>
      </c>
      <c r="N848" s="4">
        <f>IF(M848&lt;&gt;"",VLOOKUP($J848,'YARN CODES'!$A$2:$E1000,4,0),"")</f>
        <v/>
      </c>
    </row>
    <row r="849" ht="16.2" customHeight="1" s="87">
      <c r="C849" s="59">
        <f>IF(J849&lt;&gt;"","CWA","")</f>
        <v/>
      </c>
      <c r="K849" s="4">
        <f>IF(J849&lt;&gt;"",VLOOKUP($J849,'YARN CODES'!$A$2:$E1000,2,0),"")</f>
        <v/>
      </c>
      <c r="L849" s="4">
        <f>IF(K849&lt;&gt;"",VLOOKUP($J849,'YARN CODES'!$A$2:$E1000,3,0),"")</f>
        <v/>
      </c>
      <c r="M849" s="4">
        <f>IF(L849&lt;&gt;"",VLOOKUP($J849,'YARN CODES'!$A$2:$E1000,4,0),"")</f>
        <v/>
      </c>
      <c r="N849" s="4">
        <f>IF(M849&lt;&gt;"",VLOOKUP($J849,'YARN CODES'!$A$2:$E1000,4,0),"")</f>
        <v/>
      </c>
    </row>
    <row r="850" ht="16.2" customHeight="1" s="87">
      <c r="C850" s="59">
        <f>IF(J850&lt;&gt;"","CWA","")</f>
        <v/>
      </c>
      <c r="K850" s="4">
        <f>IF(J850&lt;&gt;"",VLOOKUP($J850,'YARN CODES'!$A$2:$E1000,2,0),"")</f>
        <v/>
      </c>
      <c r="L850" s="4">
        <f>IF(K850&lt;&gt;"",VLOOKUP($J850,'YARN CODES'!$A$2:$E1000,3,0),"")</f>
        <v/>
      </c>
      <c r="M850" s="4">
        <f>IF(L850&lt;&gt;"",VLOOKUP($J850,'YARN CODES'!$A$2:$E1000,4,0),"")</f>
        <v/>
      </c>
      <c r="N850" s="4">
        <f>IF(M850&lt;&gt;"",VLOOKUP($J850,'YARN CODES'!$A$2:$E1000,4,0),"")</f>
        <v/>
      </c>
    </row>
    <row r="851" ht="16.2" customHeight="1" s="87">
      <c r="C851" s="59">
        <f>IF(J851&lt;&gt;"","CWA","")</f>
        <v/>
      </c>
      <c r="K851" s="4">
        <f>IF(J851&lt;&gt;"",VLOOKUP($J851,'YARN CODES'!$A$2:$E1000,2,0),"")</f>
        <v/>
      </c>
      <c r="L851" s="4">
        <f>IF(K851&lt;&gt;"",VLOOKUP($J851,'YARN CODES'!$A$2:$E1000,3,0),"")</f>
        <v/>
      </c>
      <c r="M851" s="4">
        <f>IF(L851&lt;&gt;"",VLOOKUP($J851,'YARN CODES'!$A$2:$E1000,4,0),"")</f>
        <v/>
      </c>
      <c r="N851" s="4">
        <f>IF(M851&lt;&gt;"",VLOOKUP($J851,'YARN CODES'!$A$2:$E1000,4,0),"")</f>
        <v/>
      </c>
    </row>
    <row r="852" ht="16.2" customHeight="1" s="87">
      <c r="C852" s="59">
        <f>IF(J852&lt;&gt;"","CWA","")</f>
        <v/>
      </c>
      <c r="K852" s="4">
        <f>IF(J852&lt;&gt;"",VLOOKUP($J852,'YARN CODES'!$A$2:$E1000,2,0),"")</f>
        <v/>
      </c>
      <c r="L852" s="4">
        <f>IF(K852&lt;&gt;"",VLOOKUP($J852,'YARN CODES'!$A$2:$E1000,3,0),"")</f>
        <v/>
      </c>
      <c r="M852" s="4">
        <f>IF(L852&lt;&gt;"",VLOOKUP($J852,'YARN CODES'!$A$2:$E1000,4,0),"")</f>
        <v/>
      </c>
      <c r="N852" s="4">
        <f>IF(M852&lt;&gt;"",VLOOKUP($J852,'YARN CODES'!$A$2:$E1000,4,0),"")</f>
        <v/>
      </c>
    </row>
    <row r="853" ht="16.2" customHeight="1" s="87">
      <c r="C853" s="59">
        <f>IF(J853&lt;&gt;"","CWA","")</f>
        <v/>
      </c>
      <c r="K853" s="4">
        <f>IF(J853&lt;&gt;"",VLOOKUP($J853,'YARN CODES'!$A$2:$E1000,2,0),"")</f>
        <v/>
      </c>
      <c r="L853" s="4">
        <f>IF(K853&lt;&gt;"",VLOOKUP($J853,'YARN CODES'!$A$2:$E1000,3,0),"")</f>
        <v/>
      </c>
      <c r="M853" s="4">
        <f>IF(L853&lt;&gt;"",VLOOKUP($J853,'YARN CODES'!$A$2:$E1000,4,0),"")</f>
        <v/>
      </c>
      <c r="N853" s="4">
        <f>IF(M853&lt;&gt;"",VLOOKUP($J853,'YARN CODES'!$A$2:$E1000,4,0),"")</f>
        <v/>
      </c>
    </row>
    <row r="854" ht="16.2" customHeight="1" s="87">
      <c r="C854" s="59">
        <f>IF(J854&lt;&gt;"","CWA","")</f>
        <v/>
      </c>
      <c r="K854" s="4">
        <f>IF(J854&lt;&gt;"",VLOOKUP($J854,'YARN CODES'!$A$2:$E1000,2,0),"")</f>
        <v/>
      </c>
      <c r="L854" s="4">
        <f>IF(K854&lt;&gt;"",VLOOKUP($J854,'YARN CODES'!$A$2:$E1000,3,0),"")</f>
        <v/>
      </c>
      <c r="M854" s="4">
        <f>IF(L854&lt;&gt;"",VLOOKUP($J854,'YARN CODES'!$A$2:$E1000,4,0),"")</f>
        <v/>
      </c>
      <c r="N854" s="4">
        <f>IF(M854&lt;&gt;"",VLOOKUP($J854,'YARN CODES'!$A$2:$E1000,4,0),"")</f>
        <v/>
      </c>
    </row>
    <row r="855" ht="16.2" customHeight="1" s="87">
      <c r="C855" s="59">
        <f>IF(J855&lt;&gt;"","CWA","")</f>
        <v/>
      </c>
      <c r="K855" s="4">
        <f>IF(J855&lt;&gt;"",VLOOKUP($J855,'YARN CODES'!$A$2:$E1000,2,0),"")</f>
        <v/>
      </c>
      <c r="L855" s="4">
        <f>IF(K855&lt;&gt;"",VLOOKUP($J855,'YARN CODES'!$A$2:$E1000,3,0),"")</f>
        <v/>
      </c>
      <c r="M855" s="4">
        <f>IF(L855&lt;&gt;"",VLOOKUP($J855,'YARN CODES'!$A$2:$E1000,4,0),"")</f>
        <v/>
      </c>
      <c r="N855" s="4">
        <f>IF(M855&lt;&gt;"",VLOOKUP($J855,'YARN CODES'!$A$2:$E1000,4,0),"")</f>
        <v/>
      </c>
    </row>
    <row r="856" ht="16.2" customHeight="1" s="87">
      <c r="C856" s="59">
        <f>IF(J856&lt;&gt;"","CWA","")</f>
        <v/>
      </c>
      <c r="K856" s="4">
        <f>IF(J856&lt;&gt;"",VLOOKUP($J856,'YARN CODES'!$A$2:$E1000,2,0),"")</f>
        <v/>
      </c>
      <c r="L856" s="4">
        <f>IF(K856&lt;&gt;"",VLOOKUP($J856,'YARN CODES'!$A$2:$E1000,3,0),"")</f>
        <v/>
      </c>
      <c r="M856" s="4">
        <f>IF(L856&lt;&gt;"",VLOOKUP($J856,'YARN CODES'!$A$2:$E1000,4,0),"")</f>
        <v/>
      </c>
      <c r="N856" s="4">
        <f>IF(M856&lt;&gt;"",VLOOKUP($J856,'YARN CODES'!$A$2:$E1000,4,0),"")</f>
        <v/>
      </c>
    </row>
    <row r="857" ht="16.2" customHeight="1" s="87">
      <c r="C857" s="59">
        <f>IF(J857&lt;&gt;"","CWA","")</f>
        <v/>
      </c>
      <c r="K857" s="4">
        <f>IF(J857&lt;&gt;"",VLOOKUP($J857,'YARN CODES'!$A$2:$E1000,2,0),"")</f>
        <v/>
      </c>
      <c r="L857" s="4">
        <f>IF(K857&lt;&gt;"",VLOOKUP($J857,'YARN CODES'!$A$2:$E1000,3,0),"")</f>
        <v/>
      </c>
      <c r="M857" s="4">
        <f>IF(L857&lt;&gt;"",VLOOKUP($J857,'YARN CODES'!$A$2:$E1000,4,0),"")</f>
        <v/>
      </c>
      <c r="N857" s="4">
        <f>IF(M857&lt;&gt;"",VLOOKUP($J857,'YARN CODES'!$A$2:$E1000,4,0),"")</f>
        <v/>
      </c>
    </row>
    <row r="858" ht="16.2" customHeight="1" s="87">
      <c r="C858" s="59">
        <f>IF(J858&lt;&gt;"","CWA","")</f>
        <v/>
      </c>
      <c r="K858" s="4">
        <f>IF(J858&lt;&gt;"",VLOOKUP($J858,'YARN CODES'!$A$2:$E1000,2,0),"")</f>
        <v/>
      </c>
      <c r="L858" s="4">
        <f>IF(K858&lt;&gt;"",VLOOKUP($J858,'YARN CODES'!$A$2:$E1000,3,0),"")</f>
        <v/>
      </c>
      <c r="M858" s="4">
        <f>IF(L858&lt;&gt;"",VLOOKUP($J858,'YARN CODES'!$A$2:$E1000,4,0),"")</f>
        <v/>
      </c>
      <c r="N858" s="4">
        <f>IF(M858&lt;&gt;"",VLOOKUP($J858,'YARN CODES'!$A$2:$E1000,4,0),"")</f>
        <v/>
      </c>
    </row>
    <row r="859" ht="16.2" customHeight="1" s="87">
      <c r="C859" s="59">
        <f>IF(J859&lt;&gt;"","CWA","")</f>
        <v/>
      </c>
      <c r="K859" s="4">
        <f>IF(J859&lt;&gt;"",VLOOKUP($J859,'YARN CODES'!$A$2:$E1000,2,0),"")</f>
        <v/>
      </c>
      <c r="L859" s="4">
        <f>IF(K859&lt;&gt;"",VLOOKUP($J859,'YARN CODES'!$A$2:$E1000,3,0),"")</f>
        <v/>
      </c>
      <c r="M859" s="4">
        <f>IF(L859&lt;&gt;"",VLOOKUP($J859,'YARN CODES'!$A$2:$E1000,4,0),"")</f>
        <v/>
      </c>
      <c r="N859" s="4">
        <f>IF(M859&lt;&gt;"",VLOOKUP($J859,'YARN CODES'!$A$2:$E1000,4,0),"")</f>
        <v/>
      </c>
    </row>
    <row r="860" ht="16.2" customHeight="1" s="87">
      <c r="C860" s="59">
        <f>IF(J860&lt;&gt;"","CWA","")</f>
        <v/>
      </c>
      <c r="K860" s="4">
        <f>IF(J860&lt;&gt;"",VLOOKUP($J860,'YARN CODES'!$A$2:$E1000,2,0),"")</f>
        <v/>
      </c>
      <c r="L860" s="4">
        <f>IF(K860&lt;&gt;"",VLOOKUP($J860,'YARN CODES'!$A$2:$E1000,3,0),"")</f>
        <v/>
      </c>
      <c r="M860" s="4">
        <f>IF(L860&lt;&gt;"",VLOOKUP($J860,'YARN CODES'!$A$2:$E1000,4,0),"")</f>
        <v/>
      </c>
      <c r="N860" s="4">
        <f>IF(M860&lt;&gt;"",VLOOKUP($J860,'YARN CODES'!$A$2:$E1000,4,0),"")</f>
        <v/>
      </c>
    </row>
    <row r="861" ht="16.2" customHeight="1" s="87">
      <c r="C861" s="59">
        <f>IF(J861&lt;&gt;"","CWA","")</f>
        <v/>
      </c>
      <c r="K861" s="4">
        <f>IF(J861&lt;&gt;"",VLOOKUP($J861,'YARN CODES'!$A$2:$E1000,2,0),"")</f>
        <v/>
      </c>
      <c r="L861" s="4">
        <f>IF(K861&lt;&gt;"",VLOOKUP($J861,'YARN CODES'!$A$2:$E1000,3,0),"")</f>
        <v/>
      </c>
      <c r="M861" s="4">
        <f>IF(L861&lt;&gt;"",VLOOKUP($J861,'YARN CODES'!$A$2:$E1000,4,0),"")</f>
        <v/>
      </c>
      <c r="N861" s="4">
        <f>IF(M861&lt;&gt;"",VLOOKUP($J861,'YARN CODES'!$A$2:$E1000,4,0),"")</f>
        <v/>
      </c>
    </row>
    <row r="862" ht="16.2" customHeight="1" s="87">
      <c r="C862" s="59">
        <f>IF(J862&lt;&gt;"","CWA","")</f>
        <v/>
      </c>
      <c r="K862" s="4">
        <f>IF(J862&lt;&gt;"",VLOOKUP($J862,'YARN CODES'!$A$2:$E1000,2,0),"")</f>
        <v/>
      </c>
      <c r="L862" s="4">
        <f>IF(K862&lt;&gt;"",VLOOKUP($J862,'YARN CODES'!$A$2:$E1000,3,0),"")</f>
        <v/>
      </c>
      <c r="M862" s="4">
        <f>IF(L862&lt;&gt;"",VLOOKUP($J862,'YARN CODES'!$A$2:$E1000,4,0),"")</f>
        <v/>
      </c>
      <c r="N862" s="4">
        <f>IF(M862&lt;&gt;"",VLOOKUP($J862,'YARN CODES'!$A$2:$E1000,4,0),"")</f>
        <v/>
      </c>
    </row>
    <row r="863" ht="16.2" customHeight="1" s="87">
      <c r="C863" s="59">
        <f>IF(J863&lt;&gt;"","CWA","")</f>
        <v/>
      </c>
      <c r="K863" s="4">
        <f>IF(J863&lt;&gt;"",VLOOKUP($J863,'YARN CODES'!$A$2:$E1000,2,0),"")</f>
        <v/>
      </c>
      <c r="L863" s="4">
        <f>IF(K863&lt;&gt;"",VLOOKUP($J863,'YARN CODES'!$A$2:$E1000,3,0),"")</f>
        <v/>
      </c>
      <c r="M863" s="4">
        <f>IF(L863&lt;&gt;"",VLOOKUP($J863,'YARN CODES'!$A$2:$E1000,4,0),"")</f>
        <v/>
      </c>
      <c r="N863" s="4">
        <f>IF(M863&lt;&gt;"",VLOOKUP($J863,'YARN CODES'!$A$2:$E1000,4,0),"")</f>
        <v/>
      </c>
    </row>
    <row r="864" ht="16.2" customHeight="1" s="87">
      <c r="C864" s="59">
        <f>IF(J864&lt;&gt;"","CWA","")</f>
        <v/>
      </c>
      <c r="K864" s="4">
        <f>IF(J864&lt;&gt;"",VLOOKUP($J864,'YARN CODES'!$A$2:$E1000,2,0),"")</f>
        <v/>
      </c>
      <c r="L864" s="4">
        <f>IF(K864&lt;&gt;"",VLOOKUP($J864,'YARN CODES'!$A$2:$E1000,3,0),"")</f>
        <v/>
      </c>
      <c r="M864" s="4">
        <f>IF(L864&lt;&gt;"",VLOOKUP($J864,'YARN CODES'!$A$2:$E1000,4,0),"")</f>
        <v/>
      </c>
      <c r="N864" s="4">
        <f>IF(M864&lt;&gt;"",VLOOKUP($J864,'YARN CODES'!$A$2:$E1000,4,0),"")</f>
        <v/>
      </c>
    </row>
    <row r="865" ht="16.2" customHeight="1" s="87">
      <c r="C865" s="59">
        <f>IF(J865&lt;&gt;"","CWA","")</f>
        <v/>
      </c>
      <c r="K865" s="4">
        <f>IF(J865&lt;&gt;"",VLOOKUP($J865,'YARN CODES'!$A$2:$E1000,2,0),"")</f>
        <v/>
      </c>
      <c r="L865" s="4">
        <f>IF(K865&lt;&gt;"",VLOOKUP($J865,'YARN CODES'!$A$2:$E1000,3,0),"")</f>
        <v/>
      </c>
      <c r="M865" s="4">
        <f>IF(L865&lt;&gt;"",VLOOKUP($J865,'YARN CODES'!$A$2:$E1000,4,0),"")</f>
        <v/>
      </c>
      <c r="N865" s="4">
        <f>IF(M865&lt;&gt;"",VLOOKUP($J865,'YARN CODES'!$A$2:$E1000,4,0),"")</f>
        <v/>
      </c>
    </row>
    <row r="866" ht="16.2" customHeight="1" s="87">
      <c r="C866" s="59">
        <f>IF(J866&lt;&gt;"","CWA","")</f>
        <v/>
      </c>
      <c r="K866" s="4">
        <f>IF(J866&lt;&gt;"",VLOOKUP($J866,'YARN CODES'!$A$2:$E1000,2,0),"")</f>
        <v/>
      </c>
      <c r="L866" s="4">
        <f>IF(K866&lt;&gt;"",VLOOKUP($J866,'YARN CODES'!$A$2:$E1000,3,0),"")</f>
        <v/>
      </c>
      <c r="M866" s="4">
        <f>IF(L866&lt;&gt;"",VLOOKUP($J866,'YARN CODES'!$A$2:$E1000,4,0),"")</f>
        <v/>
      </c>
      <c r="N866" s="4">
        <f>IF(M866&lt;&gt;"",VLOOKUP($J866,'YARN CODES'!$A$2:$E1000,4,0),"")</f>
        <v/>
      </c>
    </row>
    <row r="867" ht="16.2" customHeight="1" s="87">
      <c r="C867" s="59">
        <f>IF(J867&lt;&gt;"","CWA","")</f>
        <v/>
      </c>
      <c r="K867" s="4">
        <f>IF(J867&lt;&gt;"",VLOOKUP($J867,'YARN CODES'!$A$2:$E1000,2,0),"")</f>
        <v/>
      </c>
      <c r="L867" s="4">
        <f>IF(K867&lt;&gt;"",VLOOKUP($J867,'YARN CODES'!$A$2:$E1000,3,0),"")</f>
        <v/>
      </c>
      <c r="M867" s="4">
        <f>IF(L867&lt;&gt;"",VLOOKUP($J867,'YARN CODES'!$A$2:$E1000,4,0),"")</f>
        <v/>
      </c>
      <c r="N867" s="4">
        <f>IF(M867&lt;&gt;"",VLOOKUP($J867,'YARN CODES'!$A$2:$E1000,4,0),"")</f>
        <v/>
      </c>
    </row>
    <row r="868" ht="16.2" customHeight="1" s="87">
      <c r="C868" s="59">
        <f>IF(J868&lt;&gt;"","CWA","")</f>
        <v/>
      </c>
      <c r="K868" s="4">
        <f>IF(J868&lt;&gt;"",VLOOKUP($J868,'YARN CODES'!$A$2:$E1000,2,0),"")</f>
        <v/>
      </c>
      <c r="L868" s="4">
        <f>IF(K868&lt;&gt;"",VLOOKUP($J868,'YARN CODES'!$A$2:$E1000,3,0),"")</f>
        <v/>
      </c>
      <c r="M868" s="4">
        <f>IF(L868&lt;&gt;"",VLOOKUP($J868,'YARN CODES'!$A$2:$E1000,4,0),"")</f>
        <v/>
      </c>
      <c r="N868" s="4">
        <f>IF(M868&lt;&gt;"",VLOOKUP($J868,'YARN CODES'!$A$2:$E1000,4,0),"")</f>
        <v/>
      </c>
    </row>
    <row r="869" ht="16.2" customHeight="1" s="87">
      <c r="C869" s="59">
        <f>IF(J869&lt;&gt;"","CWA","")</f>
        <v/>
      </c>
      <c r="K869" s="4">
        <f>IF(J869&lt;&gt;"",VLOOKUP($J869,'YARN CODES'!$A$2:$E1000,2,0),"")</f>
        <v/>
      </c>
      <c r="L869" s="4">
        <f>IF(K869&lt;&gt;"",VLOOKUP($J869,'YARN CODES'!$A$2:$E1000,3,0),"")</f>
        <v/>
      </c>
      <c r="M869" s="4">
        <f>IF(L869&lt;&gt;"",VLOOKUP($J869,'YARN CODES'!$A$2:$E1000,4,0),"")</f>
        <v/>
      </c>
      <c r="N869" s="4">
        <f>IF(M869&lt;&gt;"",VLOOKUP($J869,'YARN CODES'!$A$2:$E1000,4,0),"")</f>
        <v/>
      </c>
    </row>
    <row r="870" ht="16.2" customHeight="1" s="87">
      <c r="C870" s="59">
        <f>IF(J870&lt;&gt;"","CWA","")</f>
        <v/>
      </c>
      <c r="K870" s="4">
        <f>IF(J870&lt;&gt;"",VLOOKUP($J870,'YARN CODES'!$A$2:$E1000,2,0),"")</f>
        <v/>
      </c>
      <c r="L870" s="4">
        <f>IF(K870&lt;&gt;"",VLOOKUP($J870,'YARN CODES'!$A$2:$E1000,3,0),"")</f>
        <v/>
      </c>
      <c r="M870" s="4">
        <f>IF(L870&lt;&gt;"",VLOOKUP($J870,'YARN CODES'!$A$2:$E1000,4,0),"")</f>
        <v/>
      </c>
      <c r="N870" s="4">
        <f>IF(M870&lt;&gt;"",VLOOKUP($J870,'YARN CODES'!$A$2:$E1000,4,0),"")</f>
        <v/>
      </c>
    </row>
    <row r="871" ht="16.2" customHeight="1" s="87">
      <c r="C871" s="59">
        <f>IF(J871&lt;&gt;"","CWA","")</f>
        <v/>
      </c>
      <c r="K871" s="4">
        <f>IF(J871&lt;&gt;"",VLOOKUP($J871,'YARN CODES'!$A$2:$E1000,2,0),"")</f>
        <v/>
      </c>
      <c r="L871" s="4">
        <f>IF(K871&lt;&gt;"",VLOOKUP($J871,'YARN CODES'!$A$2:$E1000,3,0),"")</f>
        <v/>
      </c>
      <c r="M871" s="4">
        <f>IF(L871&lt;&gt;"",VLOOKUP($J871,'YARN CODES'!$A$2:$E1000,4,0),"")</f>
        <v/>
      </c>
      <c r="N871" s="4">
        <f>IF(M871&lt;&gt;"",VLOOKUP($J871,'YARN CODES'!$A$2:$E1000,4,0),"")</f>
        <v/>
      </c>
    </row>
    <row r="872" ht="16.2" customHeight="1" s="87">
      <c r="C872" s="59">
        <f>IF(J872&lt;&gt;"","CWA","")</f>
        <v/>
      </c>
      <c r="K872" s="4">
        <f>IF(J872&lt;&gt;"",VLOOKUP($J872,'YARN CODES'!$A$2:$E1000,2,0),"")</f>
        <v/>
      </c>
      <c r="L872" s="4">
        <f>IF(K872&lt;&gt;"",VLOOKUP($J872,'YARN CODES'!$A$2:$E1000,3,0),"")</f>
        <v/>
      </c>
      <c r="M872" s="4">
        <f>IF(L872&lt;&gt;"",VLOOKUP($J872,'YARN CODES'!$A$2:$E1000,4,0),"")</f>
        <v/>
      </c>
      <c r="N872" s="4">
        <f>IF(M872&lt;&gt;"",VLOOKUP($J872,'YARN CODES'!$A$2:$E1000,4,0),"")</f>
        <v/>
      </c>
    </row>
    <row r="873" ht="16.2" customHeight="1" s="87">
      <c r="C873" s="59">
        <f>IF(J873&lt;&gt;"","CWA","")</f>
        <v/>
      </c>
      <c r="K873" s="4">
        <f>IF(J873&lt;&gt;"",VLOOKUP($J873,'YARN CODES'!$A$2:$E1000,2,0),"")</f>
        <v/>
      </c>
      <c r="L873" s="4">
        <f>IF(K873&lt;&gt;"",VLOOKUP($J873,'YARN CODES'!$A$2:$E1000,3,0),"")</f>
        <v/>
      </c>
      <c r="M873" s="4">
        <f>IF(L873&lt;&gt;"",VLOOKUP($J873,'YARN CODES'!$A$2:$E1000,4,0),"")</f>
        <v/>
      </c>
      <c r="N873" s="4">
        <f>IF(M873&lt;&gt;"",VLOOKUP($J873,'YARN CODES'!$A$2:$E1000,4,0),"")</f>
        <v/>
      </c>
    </row>
    <row r="874" ht="16.2" customHeight="1" s="87">
      <c r="C874" s="59">
        <f>IF(J874&lt;&gt;"","CWA","")</f>
        <v/>
      </c>
      <c r="K874" s="4">
        <f>IF(J874&lt;&gt;"",VLOOKUP($J874,'YARN CODES'!$A$2:$E1000,2,0),"")</f>
        <v/>
      </c>
      <c r="L874" s="4">
        <f>IF(K874&lt;&gt;"",VLOOKUP($J874,'YARN CODES'!$A$2:$E1000,3,0),"")</f>
        <v/>
      </c>
      <c r="M874" s="4">
        <f>IF(L874&lt;&gt;"",VLOOKUP($J874,'YARN CODES'!$A$2:$E1000,4,0),"")</f>
        <v/>
      </c>
      <c r="N874" s="4">
        <f>IF(M874&lt;&gt;"",VLOOKUP($J874,'YARN CODES'!$A$2:$E1000,4,0),"")</f>
        <v/>
      </c>
    </row>
    <row r="875" ht="16.2" customHeight="1" s="87">
      <c r="C875" s="59">
        <f>IF(J875&lt;&gt;"","CWA","")</f>
        <v/>
      </c>
      <c r="K875" s="4">
        <f>IF(J875&lt;&gt;"",VLOOKUP($J875,'YARN CODES'!$A$2:$E1000,2,0),"")</f>
        <v/>
      </c>
      <c r="L875" s="4">
        <f>IF(K875&lt;&gt;"",VLOOKUP($J875,'YARN CODES'!$A$2:$E1000,3,0),"")</f>
        <v/>
      </c>
      <c r="M875" s="4">
        <f>IF(L875&lt;&gt;"",VLOOKUP($J875,'YARN CODES'!$A$2:$E1000,4,0),"")</f>
        <v/>
      </c>
      <c r="N875" s="4">
        <f>IF(M875&lt;&gt;"",VLOOKUP($J875,'YARN CODES'!$A$2:$E1000,4,0),"")</f>
        <v/>
      </c>
    </row>
    <row r="876" ht="16.2" customHeight="1" s="87">
      <c r="C876" s="59">
        <f>IF(J876&lt;&gt;"","CWA","")</f>
        <v/>
      </c>
      <c r="K876" s="4">
        <f>IF(J876&lt;&gt;"",VLOOKUP($J876,'YARN CODES'!$A$2:$E1000,2,0),"")</f>
        <v/>
      </c>
      <c r="L876" s="4">
        <f>IF(K876&lt;&gt;"",VLOOKUP($J876,'YARN CODES'!$A$2:$E1000,3,0),"")</f>
        <v/>
      </c>
      <c r="M876" s="4">
        <f>IF(L876&lt;&gt;"",VLOOKUP($J876,'YARN CODES'!$A$2:$E1000,4,0),"")</f>
        <v/>
      </c>
      <c r="N876" s="4">
        <f>IF(M876&lt;&gt;"",VLOOKUP($J876,'YARN CODES'!$A$2:$E1000,4,0),"")</f>
        <v/>
      </c>
    </row>
    <row r="877" ht="16.2" customHeight="1" s="87">
      <c r="C877" s="59">
        <f>IF(J877&lt;&gt;"","CWA","")</f>
        <v/>
      </c>
      <c r="K877" s="4">
        <f>IF(J877&lt;&gt;"",VLOOKUP($J877,'YARN CODES'!$A$2:$E1000,2,0),"")</f>
        <v/>
      </c>
      <c r="L877" s="4">
        <f>IF(K877&lt;&gt;"",VLOOKUP($J877,'YARN CODES'!$A$2:$E1000,3,0),"")</f>
        <v/>
      </c>
      <c r="M877" s="4">
        <f>IF(L877&lt;&gt;"",VLOOKUP($J877,'YARN CODES'!$A$2:$E1000,4,0),"")</f>
        <v/>
      </c>
      <c r="N877" s="4">
        <f>IF(M877&lt;&gt;"",VLOOKUP($J877,'YARN CODES'!$A$2:$E1000,4,0),"")</f>
        <v/>
      </c>
    </row>
    <row r="878" ht="16.2" customHeight="1" s="87">
      <c r="C878" s="59">
        <f>IF(J878&lt;&gt;"","CWA","")</f>
        <v/>
      </c>
      <c r="K878" s="4">
        <f>IF(J878&lt;&gt;"",VLOOKUP($J878,'YARN CODES'!$A$2:$E1000,2,0),"")</f>
        <v/>
      </c>
      <c r="L878" s="4">
        <f>IF(K878&lt;&gt;"",VLOOKUP($J878,'YARN CODES'!$A$2:$E1000,3,0),"")</f>
        <v/>
      </c>
      <c r="M878" s="4">
        <f>IF(L878&lt;&gt;"",VLOOKUP($J878,'YARN CODES'!$A$2:$E1000,4,0),"")</f>
        <v/>
      </c>
      <c r="N878" s="4">
        <f>IF(M878&lt;&gt;"",VLOOKUP($J878,'YARN CODES'!$A$2:$E1000,4,0),"")</f>
        <v/>
      </c>
    </row>
    <row r="879" ht="16.2" customHeight="1" s="87">
      <c r="C879" s="59">
        <f>IF(J879&lt;&gt;"","CWA","")</f>
        <v/>
      </c>
      <c r="K879" s="4">
        <f>IF(J879&lt;&gt;"",VLOOKUP($J879,'YARN CODES'!$A$2:$E1000,2,0),"")</f>
        <v/>
      </c>
      <c r="L879" s="4">
        <f>IF(K879&lt;&gt;"",VLOOKUP($J879,'YARN CODES'!$A$2:$E1000,3,0),"")</f>
        <v/>
      </c>
      <c r="M879" s="4">
        <f>IF(L879&lt;&gt;"",VLOOKUP($J879,'YARN CODES'!$A$2:$E1000,4,0),"")</f>
        <v/>
      </c>
      <c r="N879" s="4">
        <f>IF(M879&lt;&gt;"",VLOOKUP($J879,'YARN CODES'!$A$2:$E1000,4,0),"")</f>
        <v/>
      </c>
    </row>
    <row r="880" ht="16.2" customHeight="1" s="87">
      <c r="C880" s="59">
        <f>IF(J880&lt;&gt;"","CWA","")</f>
        <v/>
      </c>
      <c r="K880" s="4">
        <f>IF(J880&lt;&gt;"",VLOOKUP($J880,'YARN CODES'!$A$2:$E1000,2,0),"")</f>
        <v/>
      </c>
      <c r="L880" s="4">
        <f>IF(K880&lt;&gt;"",VLOOKUP($J880,'YARN CODES'!$A$2:$E1000,3,0),"")</f>
        <v/>
      </c>
      <c r="M880" s="4">
        <f>IF(L880&lt;&gt;"",VLOOKUP($J880,'YARN CODES'!$A$2:$E1000,4,0),"")</f>
        <v/>
      </c>
      <c r="N880" s="4">
        <f>IF(M880&lt;&gt;"",VLOOKUP($J880,'YARN CODES'!$A$2:$E1000,4,0),"")</f>
        <v/>
      </c>
    </row>
    <row r="881" ht="16.2" customHeight="1" s="87">
      <c r="C881" s="59">
        <f>IF(J881&lt;&gt;"","CWA","")</f>
        <v/>
      </c>
      <c r="K881" s="4">
        <f>IF(J881&lt;&gt;"",VLOOKUP($J881,'YARN CODES'!$A$2:$E1000,2,0),"")</f>
        <v/>
      </c>
      <c r="L881" s="4">
        <f>IF(K881&lt;&gt;"",VLOOKUP($J881,'YARN CODES'!$A$2:$E1000,3,0),"")</f>
        <v/>
      </c>
      <c r="M881" s="4">
        <f>IF(L881&lt;&gt;"",VLOOKUP($J881,'YARN CODES'!$A$2:$E1000,4,0),"")</f>
        <v/>
      </c>
      <c r="N881" s="4">
        <f>IF(M881&lt;&gt;"",VLOOKUP($J881,'YARN CODES'!$A$2:$E1000,4,0),"")</f>
        <v/>
      </c>
    </row>
    <row r="882" ht="16.2" customHeight="1" s="87">
      <c r="C882" s="59">
        <f>IF(J882&lt;&gt;"","CWA","")</f>
        <v/>
      </c>
      <c r="K882" s="4">
        <f>IF(J882&lt;&gt;"",VLOOKUP($J882,'YARN CODES'!$A$2:$E1000,2,0),"")</f>
        <v/>
      </c>
      <c r="L882" s="4">
        <f>IF(K882&lt;&gt;"",VLOOKUP($J882,'YARN CODES'!$A$2:$E1000,3,0),"")</f>
        <v/>
      </c>
      <c r="M882" s="4">
        <f>IF(L882&lt;&gt;"",VLOOKUP($J882,'YARN CODES'!$A$2:$E1000,4,0),"")</f>
        <v/>
      </c>
      <c r="N882" s="4">
        <f>IF(M882&lt;&gt;"",VLOOKUP($J882,'YARN CODES'!$A$2:$E1000,4,0),"")</f>
        <v/>
      </c>
    </row>
    <row r="883" ht="16.2" customHeight="1" s="87">
      <c r="C883" s="59">
        <f>IF(J883&lt;&gt;"","CWA","")</f>
        <v/>
      </c>
      <c r="K883" s="4">
        <f>IF(J883&lt;&gt;"",VLOOKUP($J883,'YARN CODES'!$A$2:$E1000,2,0),"")</f>
        <v/>
      </c>
      <c r="L883" s="4">
        <f>IF(K883&lt;&gt;"",VLOOKUP($J883,'YARN CODES'!$A$2:$E1000,3,0),"")</f>
        <v/>
      </c>
      <c r="M883" s="4">
        <f>IF(L883&lt;&gt;"",VLOOKUP($J883,'YARN CODES'!$A$2:$E1000,4,0),"")</f>
        <v/>
      </c>
      <c r="N883" s="4">
        <f>IF(M883&lt;&gt;"",VLOOKUP($J883,'YARN CODES'!$A$2:$E1000,4,0),"")</f>
        <v/>
      </c>
    </row>
    <row r="884" ht="16.2" customHeight="1" s="87">
      <c r="C884" s="59">
        <f>IF(J884&lt;&gt;"","CWA","")</f>
        <v/>
      </c>
      <c r="K884" s="4">
        <f>IF(J884&lt;&gt;"",VLOOKUP($J884,'YARN CODES'!$A$2:$E1000,2,0),"")</f>
        <v/>
      </c>
      <c r="L884" s="4">
        <f>IF(K884&lt;&gt;"",VLOOKUP($J884,'YARN CODES'!$A$2:$E1000,3,0),"")</f>
        <v/>
      </c>
      <c r="M884" s="4">
        <f>IF(L884&lt;&gt;"",VLOOKUP($J884,'YARN CODES'!$A$2:$E1000,4,0),"")</f>
        <v/>
      </c>
      <c r="N884" s="4">
        <f>IF(M884&lt;&gt;"",VLOOKUP($J884,'YARN CODES'!$A$2:$E1000,4,0),"")</f>
        <v/>
      </c>
    </row>
    <row r="885" ht="16.2" customHeight="1" s="87">
      <c r="C885" s="59">
        <f>IF(J885&lt;&gt;"","CWA","")</f>
        <v/>
      </c>
      <c r="K885" s="4">
        <f>IF(J885&lt;&gt;"",VLOOKUP($J885,'YARN CODES'!$A$2:$E1000,2,0),"")</f>
        <v/>
      </c>
      <c r="L885" s="4">
        <f>IF(K885&lt;&gt;"",VLOOKUP($J885,'YARN CODES'!$A$2:$E1000,3,0),"")</f>
        <v/>
      </c>
      <c r="M885" s="4">
        <f>IF(L885&lt;&gt;"",VLOOKUP($J885,'YARN CODES'!$A$2:$E1000,4,0),"")</f>
        <v/>
      </c>
      <c r="N885" s="4">
        <f>IF(M885&lt;&gt;"",VLOOKUP($J885,'YARN CODES'!$A$2:$E1000,4,0),"")</f>
        <v/>
      </c>
    </row>
    <row r="886" ht="16.2" customHeight="1" s="87">
      <c r="C886" s="59">
        <f>IF(J886&lt;&gt;"","CWA","")</f>
        <v/>
      </c>
      <c r="K886" s="4">
        <f>IF(J886&lt;&gt;"",VLOOKUP($J886,'YARN CODES'!$A$2:$E1000,2,0),"")</f>
        <v/>
      </c>
      <c r="L886" s="4">
        <f>IF(K886&lt;&gt;"",VLOOKUP($J886,'YARN CODES'!$A$2:$E1000,3,0),"")</f>
        <v/>
      </c>
      <c r="M886" s="4">
        <f>IF(L886&lt;&gt;"",VLOOKUP($J886,'YARN CODES'!$A$2:$E1000,4,0),"")</f>
        <v/>
      </c>
      <c r="N886" s="4">
        <f>IF(M886&lt;&gt;"",VLOOKUP($J886,'YARN CODES'!$A$2:$E1000,4,0),"")</f>
        <v/>
      </c>
    </row>
    <row r="887" ht="16.2" customHeight="1" s="87">
      <c r="C887" s="59">
        <f>IF(J887&lt;&gt;"","CWA","")</f>
        <v/>
      </c>
      <c r="K887" s="4">
        <f>IF(J887&lt;&gt;"",VLOOKUP($J887,'YARN CODES'!$A$2:$E1000,2,0),"")</f>
        <v/>
      </c>
      <c r="L887" s="4">
        <f>IF(K887&lt;&gt;"",VLOOKUP($J887,'YARN CODES'!$A$2:$E1000,3,0),"")</f>
        <v/>
      </c>
      <c r="M887" s="4">
        <f>IF(L887&lt;&gt;"",VLOOKUP($J887,'YARN CODES'!$A$2:$E1000,4,0),"")</f>
        <v/>
      </c>
      <c r="N887" s="4">
        <f>IF(M887&lt;&gt;"",VLOOKUP($J887,'YARN CODES'!$A$2:$E1000,4,0),"")</f>
        <v/>
      </c>
    </row>
    <row r="888" ht="16.2" customHeight="1" s="87">
      <c r="C888" s="59">
        <f>IF(J888&lt;&gt;"","CWA","")</f>
        <v/>
      </c>
      <c r="K888" s="4">
        <f>IF(J888&lt;&gt;"",VLOOKUP($J888,'YARN CODES'!$A$2:$E1000,2,0),"")</f>
        <v/>
      </c>
      <c r="L888" s="4">
        <f>IF(K888&lt;&gt;"",VLOOKUP($J888,'YARN CODES'!$A$2:$E1000,3,0),"")</f>
        <v/>
      </c>
      <c r="M888" s="4">
        <f>IF(L888&lt;&gt;"",VLOOKUP($J888,'YARN CODES'!$A$2:$E1000,4,0),"")</f>
        <v/>
      </c>
      <c r="N888" s="4">
        <f>IF(M888&lt;&gt;"",VLOOKUP($J888,'YARN CODES'!$A$2:$E1000,4,0),"")</f>
        <v/>
      </c>
    </row>
    <row r="889" ht="16.2" customHeight="1" s="87">
      <c r="C889" s="59">
        <f>IF(J889&lt;&gt;"","CWA","")</f>
        <v/>
      </c>
      <c r="K889" s="4">
        <f>IF(J889&lt;&gt;"",VLOOKUP($J889,'YARN CODES'!$A$2:$E1000,2,0),"")</f>
        <v/>
      </c>
      <c r="L889" s="4">
        <f>IF(K889&lt;&gt;"",VLOOKUP($J889,'YARN CODES'!$A$2:$E1000,3,0),"")</f>
        <v/>
      </c>
      <c r="M889" s="4">
        <f>IF(L889&lt;&gt;"",VLOOKUP($J889,'YARN CODES'!$A$2:$E1000,4,0),"")</f>
        <v/>
      </c>
      <c r="N889" s="4">
        <f>IF(M889&lt;&gt;"",VLOOKUP($J889,'YARN CODES'!$A$2:$E1000,4,0),"")</f>
        <v/>
      </c>
    </row>
    <row r="890" ht="16.2" customHeight="1" s="87">
      <c r="C890" s="59">
        <f>IF(J890&lt;&gt;"","CWA","")</f>
        <v/>
      </c>
      <c r="K890" s="4">
        <f>IF(J890&lt;&gt;"",VLOOKUP($J890,'YARN CODES'!$A$2:$E1000,2,0),"")</f>
        <v/>
      </c>
      <c r="L890" s="4">
        <f>IF(K890&lt;&gt;"",VLOOKUP($J890,'YARN CODES'!$A$2:$E1000,3,0),"")</f>
        <v/>
      </c>
      <c r="M890" s="4">
        <f>IF(L890&lt;&gt;"",VLOOKUP($J890,'YARN CODES'!$A$2:$E1000,4,0),"")</f>
        <v/>
      </c>
      <c r="N890" s="4">
        <f>IF(M890&lt;&gt;"",VLOOKUP($J890,'YARN CODES'!$A$2:$E1000,4,0),"")</f>
        <v/>
      </c>
    </row>
    <row r="891" ht="16.2" customHeight="1" s="87">
      <c r="C891" s="59">
        <f>IF(J891&lt;&gt;"","CWA","")</f>
        <v/>
      </c>
      <c r="K891" s="4">
        <f>IF(J891&lt;&gt;"",VLOOKUP($J891,'YARN CODES'!$A$2:$E1000,2,0),"")</f>
        <v/>
      </c>
      <c r="L891" s="4">
        <f>IF(K891&lt;&gt;"",VLOOKUP($J891,'YARN CODES'!$A$2:$E1000,3,0),"")</f>
        <v/>
      </c>
      <c r="M891" s="4">
        <f>IF(L891&lt;&gt;"",VLOOKUP($J891,'YARN CODES'!$A$2:$E1000,4,0),"")</f>
        <v/>
      </c>
      <c r="N891" s="4">
        <f>IF(M891&lt;&gt;"",VLOOKUP($J891,'YARN CODES'!$A$2:$E1000,4,0),"")</f>
        <v/>
      </c>
    </row>
    <row r="892" ht="16.2" customHeight="1" s="87">
      <c r="C892" s="59">
        <f>IF(J892&lt;&gt;"","CWA","")</f>
        <v/>
      </c>
      <c r="K892" s="4">
        <f>IF(J892&lt;&gt;"",VLOOKUP($J892,'YARN CODES'!$A$2:$E1000,2,0),"")</f>
        <v/>
      </c>
      <c r="L892" s="4">
        <f>IF(K892&lt;&gt;"",VLOOKUP($J892,'YARN CODES'!$A$2:$E1000,3,0),"")</f>
        <v/>
      </c>
      <c r="M892" s="4">
        <f>IF(L892&lt;&gt;"",VLOOKUP($J892,'YARN CODES'!$A$2:$E1000,4,0),"")</f>
        <v/>
      </c>
      <c r="N892" s="4">
        <f>IF(M892&lt;&gt;"",VLOOKUP($J892,'YARN CODES'!$A$2:$E1000,4,0),"")</f>
        <v/>
      </c>
    </row>
    <row r="893" ht="16.2" customHeight="1" s="87">
      <c r="C893" s="59">
        <f>IF(J893&lt;&gt;"","CWA","")</f>
        <v/>
      </c>
      <c r="K893" s="4">
        <f>IF(J893&lt;&gt;"",VLOOKUP($J893,'YARN CODES'!$A$2:$E1000,2,0),"")</f>
        <v/>
      </c>
      <c r="L893" s="4">
        <f>IF(K893&lt;&gt;"",VLOOKUP($J893,'YARN CODES'!$A$2:$E1000,3,0),"")</f>
        <v/>
      </c>
      <c r="M893" s="4">
        <f>IF(L893&lt;&gt;"",VLOOKUP($J893,'YARN CODES'!$A$2:$E1000,4,0),"")</f>
        <v/>
      </c>
      <c r="N893" s="4">
        <f>IF(M893&lt;&gt;"",VLOOKUP($J893,'YARN CODES'!$A$2:$E1000,4,0),"")</f>
        <v/>
      </c>
    </row>
    <row r="894" ht="16.2" customHeight="1" s="87">
      <c r="C894" s="59">
        <f>IF(J894&lt;&gt;"","CWA","")</f>
        <v/>
      </c>
      <c r="K894" s="4">
        <f>IF(J894&lt;&gt;"",VLOOKUP($J894,'YARN CODES'!$A$2:$E1000,2,0),"")</f>
        <v/>
      </c>
      <c r="L894" s="4">
        <f>IF(K894&lt;&gt;"",VLOOKUP($J894,'YARN CODES'!$A$2:$E1000,3,0),"")</f>
        <v/>
      </c>
      <c r="M894" s="4">
        <f>IF(L894&lt;&gt;"",VLOOKUP($J894,'YARN CODES'!$A$2:$E1000,4,0),"")</f>
        <v/>
      </c>
      <c r="N894" s="4">
        <f>IF(M894&lt;&gt;"",VLOOKUP($J894,'YARN CODES'!$A$2:$E1000,4,0),"")</f>
        <v/>
      </c>
    </row>
    <row r="895" ht="16.2" customHeight="1" s="87">
      <c r="C895" s="59">
        <f>IF(J895&lt;&gt;"","CWA","")</f>
        <v/>
      </c>
      <c r="K895" s="4">
        <f>IF(J895&lt;&gt;"",VLOOKUP($J895,'YARN CODES'!$A$2:$E1000,2,0),"")</f>
        <v/>
      </c>
      <c r="L895" s="4">
        <f>IF(K895&lt;&gt;"",VLOOKUP($J895,'YARN CODES'!$A$2:$E1000,3,0),"")</f>
        <v/>
      </c>
      <c r="M895" s="4">
        <f>IF(L895&lt;&gt;"",VLOOKUP($J895,'YARN CODES'!$A$2:$E1000,4,0),"")</f>
        <v/>
      </c>
      <c r="N895" s="4">
        <f>IF(M895&lt;&gt;"",VLOOKUP($J895,'YARN CODES'!$A$2:$E1000,4,0),"")</f>
        <v/>
      </c>
    </row>
    <row r="896" ht="16.2" customHeight="1" s="87">
      <c r="C896" s="59">
        <f>IF(J896&lt;&gt;"","CWA","")</f>
        <v/>
      </c>
      <c r="K896" s="4">
        <f>IF(J896&lt;&gt;"",VLOOKUP($J896,'YARN CODES'!$A$2:$E1000,2,0),"")</f>
        <v/>
      </c>
      <c r="L896" s="4">
        <f>IF(K896&lt;&gt;"",VLOOKUP($J896,'YARN CODES'!$A$2:$E1000,3,0),"")</f>
        <v/>
      </c>
      <c r="M896" s="4">
        <f>IF(L896&lt;&gt;"",VLOOKUP($J896,'YARN CODES'!$A$2:$E1000,4,0),"")</f>
        <v/>
      </c>
      <c r="N896" s="4">
        <f>IF(M896&lt;&gt;"",VLOOKUP($J896,'YARN CODES'!$A$2:$E1000,4,0),"")</f>
        <v/>
      </c>
    </row>
    <row r="897" ht="16.2" customHeight="1" s="87">
      <c r="C897" s="59">
        <f>IF(J897&lt;&gt;"","CWA","")</f>
        <v/>
      </c>
      <c r="K897" s="4">
        <f>IF(J897&lt;&gt;"",VLOOKUP($J897,'YARN CODES'!$A$2:$E1000,2,0),"")</f>
        <v/>
      </c>
      <c r="L897" s="4">
        <f>IF(K897&lt;&gt;"",VLOOKUP($J897,'YARN CODES'!$A$2:$E1000,3,0),"")</f>
        <v/>
      </c>
      <c r="M897" s="4">
        <f>IF(L897&lt;&gt;"",VLOOKUP($J897,'YARN CODES'!$A$2:$E1000,4,0),"")</f>
        <v/>
      </c>
      <c r="N897" s="4">
        <f>IF(M897&lt;&gt;"",VLOOKUP($J897,'YARN CODES'!$A$2:$E1000,4,0),"")</f>
        <v/>
      </c>
    </row>
    <row r="898" ht="16.2" customHeight="1" s="87">
      <c r="C898" s="59">
        <f>IF(J898&lt;&gt;"","CWA","")</f>
        <v/>
      </c>
      <c r="K898" s="4">
        <f>IF(J898&lt;&gt;"",VLOOKUP($J898,'YARN CODES'!$A$2:$E1000,2,0),"")</f>
        <v/>
      </c>
      <c r="L898" s="4">
        <f>IF(K898&lt;&gt;"",VLOOKUP($J898,'YARN CODES'!$A$2:$E1000,3,0),"")</f>
        <v/>
      </c>
      <c r="M898" s="4">
        <f>IF(L898&lt;&gt;"",VLOOKUP($J898,'YARN CODES'!$A$2:$E1000,4,0),"")</f>
        <v/>
      </c>
      <c r="N898" s="4">
        <f>IF(M898&lt;&gt;"",VLOOKUP($J898,'YARN CODES'!$A$2:$E1000,4,0),"")</f>
        <v/>
      </c>
    </row>
    <row r="899" ht="16.2" customHeight="1" s="87">
      <c r="C899" s="59">
        <f>IF(J899&lt;&gt;"","CWA","")</f>
        <v/>
      </c>
      <c r="K899" s="4">
        <f>IF(J899&lt;&gt;"",VLOOKUP($J899,'YARN CODES'!$A$2:$E1000,2,0),"")</f>
        <v/>
      </c>
      <c r="L899" s="4">
        <f>IF(K899&lt;&gt;"",VLOOKUP($J899,'YARN CODES'!$A$2:$E1000,3,0),"")</f>
        <v/>
      </c>
      <c r="M899" s="4">
        <f>IF(L899&lt;&gt;"",VLOOKUP($J899,'YARN CODES'!$A$2:$E1000,4,0),"")</f>
        <v/>
      </c>
      <c r="N899" s="4">
        <f>IF(M899&lt;&gt;"",VLOOKUP($J899,'YARN CODES'!$A$2:$E1000,4,0),"")</f>
        <v/>
      </c>
    </row>
    <row r="900" ht="16.2" customHeight="1" s="87">
      <c r="C900" s="59">
        <f>IF(J900&lt;&gt;"","CWA","")</f>
        <v/>
      </c>
      <c r="K900" s="4">
        <f>IF(J900&lt;&gt;"",VLOOKUP($J900,'YARN CODES'!$A$2:$E1000,2,0),"")</f>
        <v/>
      </c>
      <c r="L900" s="4">
        <f>IF(K900&lt;&gt;"",VLOOKUP($J900,'YARN CODES'!$A$2:$E1000,3,0),"")</f>
        <v/>
      </c>
      <c r="M900" s="4">
        <f>IF(L900&lt;&gt;"",VLOOKUP($J900,'YARN CODES'!$A$2:$E1000,4,0),"")</f>
        <v/>
      </c>
      <c r="N900" s="4">
        <f>IF(M900&lt;&gt;"",VLOOKUP($J900,'YARN CODES'!$A$2:$E1000,4,0),"")</f>
        <v/>
      </c>
    </row>
    <row r="901" ht="16.2" customHeight="1" s="87">
      <c r="C901" s="59">
        <f>IF(J901&lt;&gt;"","CWA","")</f>
        <v/>
      </c>
      <c r="K901" s="4">
        <f>IF(J901&lt;&gt;"",VLOOKUP($J901,'YARN CODES'!$A$2:$E1000,2,0),"")</f>
        <v/>
      </c>
      <c r="L901" s="4">
        <f>IF(K901&lt;&gt;"",VLOOKUP($J901,'YARN CODES'!$A$2:$E1000,3,0),"")</f>
        <v/>
      </c>
      <c r="M901" s="4">
        <f>IF(L901&lt;&gt;"",VLOOKUP($J901,'YARN CODES'!$A$2:$E1000,4,0),"")</f>
        <v/>
      </c>
      <c r="N901" s="4">
        <f>IF(M901&lt;&gt;"",VLOOKUP($J901,'YARN CODES'!$A$2:$E1000,4,0),"")</f>
        <v/>
      </c>
    </row>
    <row r="902" ht="16.2" customHeight="1" s="87">
      <c r="C902" s="59">
        <f>IF(J902&lt;&gt;"","CWA","")</f>
        <v/>
      </c>
      <c r="K902" s="4">
        <f>IF(J902&lt;&gt;"",VLOOKUP($J902,'YARN CODES'!$A$2:$E1000,2,0),"")</f>
        <v/>
      </c>
      <c r="L902" s="4">
        <f>IF(K902&lt;&gt;"",VLOOKUP($J902,'YARN CODES'!$A$2:$E1000,3,0),"")</f>
        <v/>
      </c>
      <c r="M902" s="4">
        <f>IF(L902&lt;&gt;"",VLOOKUP($J902,'YARN CODES'!$A$2:$E1000,4,0),"")</f>
        <v/>
      </c>
      <c r="N902" s="4">
        <f>IF(M902&lt;&gt;"",VLOOKUP($J902,'YARN CODES'!$A$2:$E1000,4,0),"")</f>
        <v/>
      </c>
    </row>
    <row r="903" ht="16.2" customHeight="1" s="87">
      <c r="C903" s="59">
        <f>IF(J903&lt;&gt;"","CWA","")</f>
        <v/>
      </c>
      <c r="K903" s="4">
        <f>IF(J903&lt;&gt;"",VLOOKUP($J903,'YARN CODES'!$A$2:$E1000,2,0),"")</f>
        <v/>
      </c>
      <c r="L903" s="4">
        <f>IF(K903&lt;&gt;"",VLOOKUP($J903,'YARN CODES'!$A$2:$E1000,3,0),"")</f>
        <v/>
      </c>
      <c r="M903" s="4">
        <f>IF(L903&lt;&gt;"",VLOOKUP($J903,'YARN CODES'!$A$2:$E1000,4,0),"")</f>
        <v/>
      </c>
      <c r="N903" s="4">
        <f>IF(M903&lt;&gt;"",VLOOKUP($J903,'YARN CODES'!$A$2:$E1000,4,0),"")</f>
        <v/>
      </c>
    </row>
    <row r="904" ht="16.2" customHeight="1" s="87">
      <c r="C904" s="59">
        <f>IF(J904&lt;&gt;"","CWA","")</f>
        <v/>
      </c>
      <c r="K904" s="4">
        <f>IF(J904&lt;&gt;"",VLOOKUP($J904,'YARN CODES'!$A$2:$E1000,2,0),"")</f>
        <v/>
      </c>
      <c r="L904" s="4">
        <f>IF(K904&lt;&gt;"",VLOOKUP($J904,'YARN CODES'!$A$2:$E1000,3,0),"")</f>
        <v/>
      </c>
      <c r="M904" s="4">
        <f>IF(L904&lt;&gt;"",VLOOKUP($J904,'YARN CODES'!$A$2:$E1000,4,0),"")</f>
        <v/>
      </c>
      <c r="N904" s="4">
        <f>IF(M904&lt;&gt;"",VLOOKUP($J904,'YARN CODES'!$A$2:$E1000,4,0),"")</f>
        <v/>
      </c>
    </row>
    <row r="905" ht="16.2" customHeight="1" s="87">
      <c r="C905" s="59">
        <f>IF(J905&lt;&gt;"","CWA","")</f>
        <v/>
      </c>
      <c r="K905" s="4">
        <f>IF(J905&lt;&gt;"",VLOOKUP($J905,'YARN CODES'!$A$2:$E1000,2,0),"")</f>
        <v/>
      </c>
      <c r="L905" s="4">
        <f>IF(K905&lt;&gt;"",VLOOKUP($J905,'YARN CODES'!$A$2:$E1000,3,0),"")</f>
        <v/>
      </c>
      <c r="M905" s="4">
        <f>IF(L905&lt;&gt;"",VLOOKUP($J905,'YARN CODES'!$A$2:$E1000,4,0),"")</f>
        <v/>
      </c>
      <c r="N905" s="4">
        <f>IF(M905&lt;&gt;"",VLOOKUP($J905,'YARN CODES'!$A$2:$E1000,4,0),"")</f>
        <v/>
      </c>
    </row>
    <row r="906" ht="16.2" customHeight="1" s="87">
      <c r="C906" s="59">
        <f>IF(J906&lt;&gt;"","CWA","")</f>
        <v/>
      </c>
      <c r="K906" s="4">
        <f>IF(J906&lt;&gt;"",VLOOKUP($J906,'YARN CODES'!$A$2:$E1000,2,0),"")</f>
        <v/>
      </c>
      <c r="L906" s="4">
        <f>IF(K906&lt;&gt;"",VLOOKUP($J906,'YARN CODES'!$A$2:$E1000,3,0),"")</f>
        <v/>
      </c>
      <c r="M906" s="4">
        <f>IF(L906&lt;&gt;"",VLOOKUP($J906,'YARN CODES'!$A$2:$E1000,4,0),"")</f>
        <v/>
      </c>
      <c r="N906" s="4">
        <f>IF(M906&lt;&gt;"",VLOOKUP($J906,'YARN CODES'!$A$2:$E1000,4,0),"")</f>
        <v/>
      </c>
    </row>
    <row r="907" ht="16.2" customHeight="1" s="87">
      <c r="C907" s="59">
        <f>IF(J907&lt;&gt;"","CWA","")</f>
        <v/>
      </c>
      <c r="K907" s="4">
        <f>IF(J907&lt;&gt;"",VLOOKUP($J907,'YARN CODES'!$A$2:$E1000,2,0),"")</f>
        <v/>
      </c>
      <c r="L907" s="4">
        <f>IF(K907&lt;&gt;"",VLOOKUP($J907,'YARN CODES'!$A$2:$E1000,3,0),"")</f>
        <v/>
      </c>
      <c r="M907" s="4">
        <f>IF(L907&lt;&gt;"",VLOOKUP($J907,'YARN CODES'!$A$2:$E1000,4,0),"")</f>
        <v/>
      </c>
      <c r="N907" s="4">
        <f>IF(M907&lt;&gt;"",VLOOKUP($J907,'YARN CODES'!$A$2:$E1000,4,0),"")</f>
        <v/>
      </c>
    </row>
    <row r="908" ht="16.2" customHeight="1" s="87">
      <c r="C908" s="59">
        <f>IF(J908&lt;&gt;"","CWA","")</f>
        <v/>
      </c>
      <c r="K908" s="4">
        <f>IF(J908&lt;&gt;"",VLOOKUP($J908,'YARN CODES'!$A$2:$E1000,2,0),"")</f>
        <v/>
      </c>
      <c r="L908" s="4">
        <f>IF(K908&lt;&gt;"",VLOOKUP($J908,'YARN CODES'!$A$2:$E1000,3,0),"")</f>
        <v/>
      </c>
      <c r="M908" s="4">
        <f>IF(L908&lt;&gt;"",VLOOKUP($J908,'YARN CODES'!$A$2:$E1000,4,0),"")</f>
        <v/>
      </c>
      <c r="N908" s="4">
        <f>IF(M908&lt;&gt;"",VLOOKUP($J908,'YARN CODES'!$A$2:$E1000,4,0),"")</f>
        <v/>
      </c>
    </row>
    <row r="909" ht="16.2" customHeight="1" s="87">
      <c r="C909" s="59">
        <f>IF(J909&lt;&gt;"","CWA","")</f>
        <v/>
      </c>
      <c r="K909" s="4">
        <f>IF(J909&lt;&gt;"",VLOOKUP($J909,'YARN CODES'!$A$2:$E1000,2,0),"")</f>
        <v/>
      </c>
      <c r="L909" s="4">
        <f>IF(K909&lt;&gt;"",VLOOKUP($J909,'YARN CODES'!$A$2:$E1000,3,0),"")</f>
        <v/>
      </c>
      <c r="M909" s="4">
        <f>IF(L909&lt;&gt;"",VLOOKUP($J909,'YARN CODES'!$A$2:$E1000,4,0),"")</f>
        <v/>
      </c>
      <c r="N909" s="4">
        <f>IF(M909&lt;&gt;"",VLOOKUP($J909,'YARN CODES'!$A$2:$E1000,4,0),"")</f>
        <v/>
      </c>
    </row>
    <row r="910" ht="16.2" customHeight="1" s="87">
      <c r="C910" s="59">
        <f>IF(J910&lt;&gt;"","CWA","")</f>
        <v/>
      </c>
      <c r="K910" s="4">
        <f>IF(J910&lt;&gt;"",VLOOKUP($J910,'YARN CODES'!$A$2:$E1000,2,0),"")</f>
        <v/>
      </c>
      <c r="L910" s="4">
        <f>IF(K910&lt;&gt;"",VLOOKUP($J910,'YARN CODES'!$A$2:$E1000,3,0),"")</f>
        <v/>
      </c>
      <c r="M910" s="4">
        <f>IF(L910&lt;&gt;"",VLOOKUP($J910,'YARN CODES'!$A$2:$E1000,4,0),"")</f>
        <v/>
      </c>
      <c r="N910" s="4">
        <f>IF(M910&lt;&gt;"",VLOOKUP($J910,'YARN CODES'!$A$2:$E1000,4,0),"")</f>
        <v/>
      </c>
    </row>
    <row r="911" ht="16.2" customHeight="1" s="87">
      <c r="C911" s="59">
        <f>IF(J911&lt;&gt;"","CWA","")</f>
        <v/>
      </c>
      <c r="K911" s="4">
        <f>IF(J911&lt;&gt;"",VLOOKUP($J911,'YARN CODES'!$A$2:$E1000,2,0),"")</f>
        <v/>
      </c>
      <c r="L911" s="4">
        <f>IF(K911&lt;&gt;"",VLOOKUP($J911,'YARN CODES'!$A$2:$E1000,3,0),"")</f>
        <v/>
      </c>
      <c r="M911" s="4">
        <f>IF(L911&lt;&gt;"",VLOOKUP($J911,'YARN CODES'!$A$2:$E1000,4,0),"")</f>
        <v/>
      </c>
      <c r="N911" s="4">
        <f>IF(M911&lt;&gt;"",VLOOKUP($J911,'YARN CODES'!$A$2:$E1000,4,0),"")</f>
        <v/>
      </c>
    </row>
    <row r="912" ht="16.2" customHeight="1" s="87">
      <c r="C912" s="59">
        <f>IF(J912&lt;&gt;"","CWA","")</f>
        <v/>
      </c>
      <c r="K912" s="4">
        <f>IF(J912&lt;&gt;"",VLOOKUP($J912,'YARN CODES'!$A$2:$E1000,2,0),"")</f>
        <v/>
      </c>
      <c r="L912" s="4">
        <f>IF(K912&lt;&gt;"",VLOOKUP($J912,'YARN CODES'!$A$2:$E1000,3,0),"")</f>
        <v/>
      </c>
      <c r="M912" s="4">
        <f>IF(L912&lt;&gt;"",VLOOKUP($J912,'YARN CODES'!$A$2:$E1000,4,0),"")</f>
        <v/>
      </c>
      <c r="N912" s="4">
        <f>IF(M912&lt;&gt;"",VLOOKUP($J912,'YARN CODES'!$A$2:$E1000,4,0),"")</f>
        <v/>
      </c>
    </row>
    <row r="913" ht="16.2" customHeight="1" s="87">
      <c r="C913" s="59">
        <f>IF(J913&lt;&gt;"","CWA","")</f>
        <v/>
      </c>
      <c r="K913" s="4">
        <f>IF(J913&lt;&gt;"",VLOOKUP($J913,'YARN CODES'!$A$2:$E1000,2,0),"")</f>
        <v/>
      </c>
      <c r="L913" s="4">
        <f>IF(K913&lt;&gt;"",VLOOKUP($J913,'YARN CODES'!$A$2:$E1000,3,0),"")</f>
        <v/>
      </c>
      <c r="M913" s="4">
        <f>IF(L913&lt;&gt;"",VLOOKUP($J913,'YARN CODES'!$A$2:$E1000,4,0),"")</f>
        <v/>
      </c>
      <c r="N913" s="4">
        <f>IF(M913&lt;&gt;"",VLOOKUP($J913,'YARN CODES'!$A$2:$E1000,4,0),"")</f>
        <v/>
      </c>
    </row>
    <row r="914" ht="16.2" customHeight="1" s="87">
      <c r="C914" s="59">
        <f>IF(J914&lt;&gt;"","CWA","")</f>
        <v/>
      </c>
      <c r="K914" s="4">
        <f>IF(J914&lt;&gt;"",VLOOKUP($J914,'YARN CODES'!$A$2:$E1000,2,0),"")</f>
        <v/>
      </c>
      <c r="L914" s="4">
        <f>IF(K914&lt;&gt;"",VLOOKUP($J914,'YARN CODES'!$A$2:$E1000,3,0),"")</f>
        <v/>
      </c>
      <c r="M914" s="4">
        <f>IF(L914&lt;&gt;"",VLOOKUP($J914,'YARN CODES'!$A$2:$E1000,4,0),"")</f>
        <v/>
      </c>
      <c r="N914" s="4">
        <f>IF(M914&lt;&gt;"",VLOOKUP($J914,'YARN CODES'!$A$2:$E1000,4,0),"")</f>
        <v/>
      </c>
    </row>
    <row r="915" ht="16.2" customHeight="1" s="87">
      <c r="C915" s="59">
        <f>IF(J915&lt;&gt;"","CWA","")</f>
        <v/>
      </c>
      <c r="K915" s="4">
        <f>IF(J915&lt;&gt;"",VLOOKUP($J915,'YARN CODES'!$A$2:$E1000,2,0),"")</f>
        <v/>
      </c>
      <c r="L915" s="4">
        <f>IF(K915&lt;&gt;"",VLOOKUP($J915,'YARN CODES'!$A$2:$E1000,3,0),"")</f>
        <v/>
      </c>
      <c r="M915" s="4">
        <f>IF(L915&lt;&gt;"",VLOOKUP($J915,'YARN CODES'!$A$2:$E1000,4,0),"")</f>
        <v/>
      </c>
      <c r="N915" s="4">
        <f>IF(M915&lt;&gt;"",VLOOKUP($J915,'YARN CODES'!$A$2:$E1000,4,0),"")</f>
        <v/>
      </c>
    </row>
    <row r="916" ht="16.2" customHeight="1" s="87">
      <c r="C916" s="59">
        <f>IF(J916&lt;&gt;"","CWA","")</f>
        <v/>
      </c>
      <c r="K916" s="4">
        <f>IF(J916&lt;&gt;"",VLOOKUP($J916,'YARN CODES'!$A$2:$E1000,2,0),"")</f>
        <v/>
      </c>
      <c r="L916" s="4">
        <f>IF(K916&lt;&gt;"",VLOOKUP($J916,'YARN CODES'!$A$2:$E1000,3,0),"")</f>
        <v/>
      </c>
      <c r="M916" s="4">
        <f>IF(L916&lt;&gt;"",VLOOKUP($J916,'YARN CODES'!$A$2:$E1000,4,0),"")</f>
        <v/>
      </c>
      <c r="N916" s="4">
        <f>IF(M916&lt;&gt;"",VLOOKUP($J916,'YARN CODES'!$A$2:$E1000,4,0),"")</f>
        <v/>
      </c>
    </row>
    <row r="917" ht="16.2" customHeight="1" s="87">
      <c r="C917" s="59">
        <f>IF(J917&lt;&gt;"","CWA","")</f>
        <v/>
      </c>
      <c r="K917" s="4">
        <f>IF(J917&lt;&gt;"",VLOOKUP($J917,'YARN CODES'!$A$2:$E1000,2,0),"")</f>
        <v/>
      </c>
      <c r="L917" s="4">
        <f>IF(K917&lt;&gt;"",VLOOKUP($J917,'YARN CODES'!$A$2:$E1000,3,0),"")</f>
        <v/>
      </c>
      <c r="M917" s="4">
        <f>IF(L917&lt;&gt;"",VLOOKUP($J917,'YARN CODES'!$A$2:$E1000,4,0),"")</f>
        <v/>
      </c>
      <c r="N917" s="4">
        <f>IF(M917&lt;&gt;"",VLOOKUP($J917,'YARN CODES'!$A$2:$E1000,4,0),"")</f>
        <v/>
      </c>
    </row>
    <row r="918" ht="16.2" customHeight="1" s="87">
      <c r="C918" s="59">
        <f>IF(J918&lt;&gt;"","CWA","")</f>
        <v/>
      </c>
      <c r="K918" s="4">
        <f>IF(J918&lt;&gt;"",VLOOKUP($J918,'YARN CODES'!$A$2:$E1000,2,0),"")</f>
        <v/>
      </c>
      <c r="L918" s="4">
        <f>IF(K918&lt;&gt;"",VLOOKUP($J918,'YARN CODES'!$A$2:$E1000,3,0),"")</f>
        <v/>
      </c>
      <c r="M918" s="4">
        <f>IF(L918&lt;&gt;"",VLOOKUP($J918,'YARN CODES'!$A$2:$E1000,4,0),"")</f>
        <v/>
      </c>
      <c r="N918" s="4">
        <f>IF(M918&lt;&gt;"",VLOOKUP($J918,'YARN CODES'!$A$2:$E1000,4,0),"")</f>
        <v/>
      </c>
    </row>
    <row r="919" ht="16.2" customHeight="1" s="87">
      <c r="C919" s="59">
        <f>IF(J919&lt;&gt;"","CWA","")</f>
        <v/>
      </c>
      <c r="K919" s="4">
        <f>IF(J919&lt;&gt;"",VLOOKUP($J919,'YARN CODES'!$A$2:$E1000,2,0),"")</f>
        <v/>
      </c>
      <c r="L919" s="4">
        <f>IF(K919&lt;&gt;"",VLOOKUP($J919,'YARN CODES'!$A$2:$E1000,3,0),"")</f>
        <v/>
      </c>
      <c r="M919" s="4">
        <f>IF(L919&lt;&gt;"",VLOOKUP($J919,'YARN CODES'!$A$2:$E1000,4,0),"")</f>
        <v/>
      </c>
      <c r="N919" s="4">
        <f>IF(M919&lt;&gt;"",VLOOKUP($J919,'YARN CODES'!$A$2:$E1000,4,0),"")</f>
        <v/>
      </c>
    </row>
    <row r="920" ht="16.2" customHeight="1" s="87">
      <c r="C920" s="59">
        <f>IF(J920&lt;&gt;"","CWA","")</f>
        <v/>
      </c>
      <c r="K920" s="4">
        <f>IF(J920&lt;&gt;"",VLOOKUP($J920,'YARN CODES'!$A$2:$E1000,2,0),"")</f>
        <v/>
      </c>
      <c r="L920" s="4">
        <f>IF(K920&lt;&gt;"",VLOOKUP($J920,'YARN CODES'!$A$2:$E1000,3,0),"")</f>
        <v/>
      </c>
      <c r="M920" s="4">
        <f>IF(L920&lt;&gt;"",VLOOKUP($J920,'YARN CODES'!$A$2:$E1000,4,0),"")</f>
        <v/>
      </c>
      <c r="N920" s="4">
        <f>IF(M920&lt;&gt;"",VLOOKUP($J920,'YARN CODES'!$A$2:$E1000,4,0),"")</f>
        <v/>
      </c>
    </row>
    <row r="921" ht="16.2" customHeight="1" s="87">
      <c r="C921" s="59">
        <f>IF(J921&lt;&gt;"","CWA","")</f>
        <v/>
      </c>
      <c r="K921" s="4">
        <f>IF(J921&lt;&gt;"",VLOOKUP($J921,'YARN CODES'!$A$2:$E1000,2,0),"")</f>
        <v/>
      </c>
      <c r="L921" s="4">
        <f>IF(K921&lt;&gt;"",VLOOKUP($J921,'YARN CODES'!$A$2:$E1000,3,0),"")</f>
        <v/>
      </c>
      <c r="M921" s="4">
        <f>IF(L921&lt;&gt;"",VLOOKUP($J921,'YARN CODES'!$A$2:$E1000,4,0),"")</f>
        <v/>
      </c>
      <c r="N921" s="4">
        <f>IF(M921&lt;&gt;"",VLOOKUP($J921,'YARN CODES'!$A$2:$E1000,4,0),"")</f>
        <v/>
      </c>
    </row>
    <row r="922" ht="16.2" customHeight="1" s="87">
      <c r="C922" s="59">
        <f>IF(J922&lt;&gt;"","CWA","")</f>
        <v/>
      </c>
      <c r="K922" s="4">
        <f>IF(J922&lt;&gt;"",VLOOKUP($J922,'YARN CODES'!$A$2:$E1000,2,0),"")</f>
        <v/>
      </c>
      <c r="L922" s="4">
        <f>IF(K922&lt;&gt;"",VLOOKUP($J922,'YARN CODES'!$A$2:$E1000,3,0),"")</f>
        <v/>
      </c>
      <c r="M922" s="4">
        <f>IF(L922&lt;&gt;"",VLOOKUP($J922,'YARN CODES'!$A$2:$E1000,4,0),"")</f>
        <v/>
      </c>
      <c r="N922" s="4">
        <f>IF(M922&lt;&gt;"",VLOOKUP($J922,'YARN CODES'!$A$2:$E1000,4,0),"")</f>
        <v/>
      </c>
    </row>
    <row r="923" ht="16.2" customHeight="1" s="87">
      <c r="C923" s="59">
        <f>IF(J923&lt;&gt;"","CWA","")</f>
        <v/>
      </c>
      <c r="K923" s="4">
        <f>IF(J923&lt;&gt;"",VLOOKUP($J923,'YARN CODES'!$A$2:$E1000,2,0),"")</f>
        <v/>
      </c>
      <c r="L923" s="4">
        <f>IF(K923&lt;&gt;"",VLOOKUP($J923,'YARN CODES'!$A$2:$E1000,3,0),"")</f>
        <v/>
      </c>
      <c r="M923" s="4">
        <f>IF(L923&lt;&gt;"",VLOOKUP($J923,'YARN CODES'!$A$2:$E1000,4,0),"")</f>
        <v/>
      </c>
      <c r="N923" s="4">
        <f>IF(M923&lt;&gt;"",VLOOKUP($J923,'YARN CODES'!$A$2:$E1000,4,0),"")</f>
        <v/>
      </c>
    </row>
    <row r="924" ht="16.2" customHeight="1" s="87">
      <c r="C924" s="59">
        <f>IF(J924&lt;&gt;"","CWA","")</f>
        <v/>
      </c>
      <c r="K924" s="4">
        <f>IF(J924&lt;&gt;"",VLOOKUP($J924,'YARN CODES'!$A$2:$E1000,2,0),"")</f>
        <v/>
      </c>
      <c r="L924" s="4">
        <f>IF(K924&lt;&gt;"",VLOOKUP($J924,'YARN CODES'!$A$2:$E1000,3,0),"")</f>
        <v/>
      </c>
      <c r="M924" s="4">
        <f>IF(L924&lt;&gt;"",VLOOKUP($J924,'YARN CODES'!$A$2:$E1000,4,0),"")</f>
        <v/>
      </c>
      <c r="N924" s="4">
        <f>IF(M924&lt;&gt;"",VLOOKUP($J924,'YARN CODES'!$A$2:$E1000,4,0),"")</f>
        <v/>
      </c>
    </row>
    <row r="925" ht="16.2" customHeight="1" s="87">
      <c r="C925" s="59">
        <f>IF(J925&lt;&gt;"","CWA","")</f>
        <v/>
      </c>
      <c r="K925" s="4">
        <f>IF(J925&lt;&gt;"",VLOOKUP($J925,'YARN CODES'!$A$2:$E1000,2,0),"")</f>
        <v/>
      </c>
      <c r="L925" s="4">
        <f>IF(K925&lt;&gt;"",VLOOKUP($J925,'YARN CODES'!$A$2:$E1000,3,0),"")</f>
        <v/>
      </c>
      <c r="M925" s="4">
        <f>IF(L925&lt;&gt;"",VLOOKUP($J925,'YARN CODES'!$A$2:$E1000,4,0),"")</f>
        <v/>
      </c>
      <c r="N925" s="4">
        <f>IF(M925&lt;&gt;"",VLOOKUP($J925,'YARN CODES'!$A$2:$E1000,4,0),"")</f>
        <v/>
      </c>
    </row>
    <row r="926" ht="16.2" customHeight="1" s="87">
      <c r="C926" s="59">
        <f>IF(J926&lt;&gt;"","CWA","")</f>
        <v/>
      </c>
      <c r="K926" s="4">
        <f>IF(J926&lt;&gt;"",VLOOKUP($J926,'YARN CODES'!$A$2:$E1000,2,0),"")</f>
        <v/>
      </c>
      <c r="L926" s="4">
        <f>IF(K926&lt;&gt;"",VLOOKUP($J926,'YARN CODES'!$A$2:$E1000,3,0),"")</f>
        <v/>
      </c>
      <c r="M926" s="4">
        <f>IF(L926&lt;&gt;"",VLOOKUP($J926,'YARN CODES'!$A$2:$E1000,4,0),"")</f>
        <v/>
      </c>
      <c r="N926" s="4">
        <f>IF(M926&lt;&gt;"",VLOOKUP($J926,'YARN CODES'!$A$2:$E1000,4,0),"")</f>
        <v/>
      </c>
    </row>
    <row r="927" ht="16.2" customHeight="1" s="87">
      <c r="C927" s="59">
        <f>IF(J927&lt;&gt;"","CWA","")</f>
        <v/>
      </c>
      <c r="K927" s="4">
        <f>IF(J927&lt;&gt;"",VLOOKUP($J927,'YARN CODES'!$A$2:$E1000,2,0),"")</f>
        <v/>
      </c>
      <c r="L927" s="4">
        <f>IF(K927&lt;&gt;"",VLOOKUP($J927,'YARN CODES'!$A$2:$E1000,3,0),"")</f>
        <v/>
      </c>
      <c r="M927" s="4">
        <f>IF(L927&lt;&gt;"",VLOOKUP($J927,'YARN CODES'!$A$2:$E1000,4,0),"")</f>
        <v/>
      </c>
      <c r="N927" s="4">
        <f>IF(M927&lt;&gt;"",VLOOKUP($J927,'YARN CODES'!$A$2:$E1000,4,0),"")</f>
        <v/>
      </c>
    </row>
    <row r="928" ht="16.2" customHeight="1" s="87">
      <c r="C928" s="59">
        <f>IF(J928&lt;&gt;"","CWA","")</f>
        <v/>
      </c>
      <c r="K928" s="4">
        <f>IF(J928&lt;&gt;"",VLOOKUP($J928,'YARN CODES'!$A$2:$E1000,2,0),"")</f>
        <v/>
      </c>
      <c r="L928" s="4">
        <f>IF(K928&lt;&gt;"",VLOOKUP($J928,'YARN CODES'!$A$2:$E1000,3,0),"")</f>
        <v/>
      </c>
      <c r="M928" s="4">
        <f>IF(L928&lt;&gt;"",VLOOKUP($J928,'YARN CODES'!$A$2:$E1000,4,0),"")</f>
        <v/>
      </c>
      <c r="N928" s="4">
        <f>IF(M928&lt;&gt;"",VLOOKUP($J928,'YARN CODES'!$A$2:$E1000,4,0),"")</f>
        <v/>
      </c>
    </row>
    <row r="929" ht="16.2" customHeight="1" s="87">
      <c r="C929" s="59">
        <f>IF(J929&lt;&gt;"","CWA","")</f>
        <v/>
      </c>
      <c r="K929" s="4">
        <f>IF(J929&lt;&gt;"",VLOOKUP($J929,'YARN CODES'!$A$2:$E1000,2,0),"")</f>
        <v/>
      </c>
      <c r="L929" s="4">
        <f>IF(K929&lt;&gt;"",VLOOKUP($J929,'YARN CODES'!$A$2:$E1000,3,0),"")</f>
        <v/>
      </c>
      <c r="M929" s="4">
        <f>IF(L929&lt;&gt;"",VLOOKUP($J929,'YARN CODES'!$A$2:$E1000,4,0),"")</f>
        <v/>
      </c>
      <c r="N929" s="4">
        <f>IF(M929&lt;&gt;"",VLOOKUP($J929,'YARN CODES'!$A$2:$E1000,4,0),"")</f>
        <v/>
      </c>
    </row>
    <row r="930" ht="16.2" customHeight="1" s="87">
      <c r="C930" s="59">
        <f>IF(J930&lt;&gt;"","CWA","")</f>
        <v/>
      </c>
      <c r="K930" s="4">
        <f>IF(J930&lt;&gt;"",VLOOKUP($J930,'YARN CODES'!$A$2:$E1000,2,0),"")</f>
        <v/>
      </c>
      <c r="L930" s="4">
        <f>IF(K930&lt;&gt;"",VLOOKUP($J930,'YARN CODES'!$A$2:$E1000,3,0),"")</f>
        <v/>
      </c>
      <c r="M930" s="4">
        <f>IF(L930&lt;&gt;"",VLOOKUP($J930,'YARN CODES'!$A$2:$E1000,4,0),"")</f>
        <v/>
      </c>
      <c r="N930" s="4">
        <f>IF(M930&lt;&gt;"",VLOOKUP($J930,'YARN CODES'!$A$2:$E1000,4,0),"")</f>
        <v/>
      </c>
    </row>
    <row r="931" ht="16.2" customHeight="1" s="87">
      <c r="C931" s="59">
        <f>IF(J931&lt;&gt;"","CWA","")</f>
        <v/>
      </c>
      <c r="K931" s="4">
        <f>IF(J931&lt;&gt;"",VLOOKUP($J931,'YARN CODES'!$A$2:$E1000,2,0),"")</f>
        <v/>
      </c>
      <c r="L931" s="4">
        <f>IF(K931&lt;&gt;"",VLOOKUP($J931,'YARN CODES'!$A$2:$E1000,3,0),"")</f>
        <v/>
      </c>
      <c r="M931" s="4">
        <f>IF(L931&lt;&gt;"",VLOOKUP($J931,'YARN CODES'!$A$2:$E1000,4,0),"")</f>
        <v/>
      </c>
      <c r="N931" s="4">
        <f>IF(M931&lt;&gt;"",VLOOKUP($J931,'YARN CODES'!$A$2:$E1000,4,0),"")</f>
        <v/>
      </c>
    </row>
    <row r="932" ht="16.2" customHeight="1" s="87">
      <c r="C932" s="59">
        <f>IF(J932&lt;&gt;"","CWA","")</f>
        <v/>
      </c>
      <c r="K932" s="4">
        <f>IF(J932&lt;&gt;"",VLOOKUP($J932,'YARN CODES'!$A$2:$E1000,2,0),"")</f>
        <v/>
      </c>
      <c r="L932" s="4">
        <f>IF(K932&lt;&gt;"",VLOOKUP($J932,'YARN CODES'!$A$2:$E1000,3,0),"")</f>
        <v/>
      </c>
      <c r="M932" s="4">
        <f>IF(L932&lt;&gt;"",VLOOKUP($J932,'YARN CODES'!$A$2:$E1000,4,0),"")</f>
        <v/>
      </c>
      <c r="N932" s="4">
        <f>IF(M932&lt;&gt;"",VLOOKUP($J932,'YARN CODES'!$A$2:$E1000,4,0),"")</f>
        <v/>
      </c>
    </row>
    <row r="933" ht="16.2" customHeight="1" s="87">
      <c r="C933" s="59">
        <f>IF(J933&lt;&gt;"","CWA","")</f>
        <v/>
      </c>
      <c r="K933" s="4">
        <f>IF(J933&lt;&gt;"",VLOOKUP($J933,'YARN CODES'!$A$2:$E1000,2,0),"")</f>
        <v/>
      </c>
      <c r="L933" s="4">
        <f>IF(K933&lt;&gt;"",VLOOKUP($J933,'YARN CODES'!$A$2:$E1000,3,0),"")</f>
        <v/>
      </c>
      <c r="M933" s="4">
        <f>IF(L933&lt;&gt;"",VLOOKUP($J933,'YARN CODES'!$A$2:$E1000,4,0),"")</f>
        <v/>
      </c>
      <c r="N933" s="4">
        <f>IF(M933&lt;&gt;"",VLOOKUP($J933,'YARN CODES'!$A$2:$E1000,4,0),"")</f>
        <v/>
      </c>
    </row>
    <row r="934" ht="16.2" customHeight="1" s="87">
      <c r="C934" s="59">
        <f>IF(J934&lt;&gt;"","CWA","")</f>
        <v/>
      </c>
      <c r="K934" s="4">
        <f>IF(J934&lt;&gt;"",VLOOKUP($J934,'YARN CODES'!$A$2:$E1000,2,0),"")</f>
        <v/>
      </c>
      <c r="L934" s="4">
        <f>IF(K934&lt;&gt;"",VLOOKUP($J934,'YARN CODES'!$A$2:$E1000,3,0),"")</f>
        <v/>
      </c>
      <c r="M934" s="4">
        <f>IF(L934&lt;&gt;"",VLOOKUP($J934,'YARN CODES'!$A$2:$E1000,4,0),"")</f>
        <v/>
      </c>
      <c r="N934" s="4">
        <f>IF(M934&lt;&gt;"",VLOOKUP($J934,'YARN CODES'!$A$2:$E1000,4,0),"")</f>
        <v/>
      </c>
    </row>
    <row r="935" ht="16.2" customHeight="1" s="87">
      <c r="C935" s="59">
        <f>IF(J935&lt;&gt;"","CWA","")</f>
        <v/>
      </c>
      <c r="K935" s="4">
        <f>IF(J935&lt;&gt;"",VLOOKUP($J935,'YARN CODES'!$A$2:$E1000,2,0),"")</f>
        <v/>
      </c>
      <c r="L935" s="4">
        <f>IF(K935&lt;&gt;"",VLOOKUP($J935,'YARN CODES'!$A$2:$E1000,3,0),"")</f>
        <v/>
      </c>
      <c r="M935" s="4">
        <f>IF(L935&lt;&gt;"",VLOOKUP($J935,'YARN CODES'!$A$2:$E1000,4,0),"")</f>
        <v/>
      </c>
      <c r="N935" s="4">
        <f>IF(M935&lt;&gt;"",VLOOKUP($J935,'YARN CODES'!$A$2:$E1000,4,0),"")</f>
        <v/>
      </c>
    </row>
    <row r="936" ht="16.2" customHeight="1" s="87">
      <c r="C936" s="59">
        <f>IF(J936&lt;&gt;"","CWA","")</f>
        <v/>
      </c>
      <c r="K936" s="4">
        <f>IF(J936&lt;&gt;"",VLOOKUP($J936,'YARN CODES'!$A$2:$E1000,2,0),"")</f>
        <v/>
      </c>
      <c r="L936" s="4">
        <f>IF(K936&lt;&gt;"",VLOOKUP($J936,'YARN CODES'!$A$2:$E1000,3,0),"")</f>
        <v/>
      </c>
      <c r="M936" s="4">
        <f>IF(L936&lt;&gt;"",VLOOKUP($J936,'YARN CODES'!$A$2:$E1000,4,0),"")</f>
        <v/>
      </c>
      <c r="N936" s="4">
        <f>IF(M936&lt;&gt;"",VLOOKUP($J936,'YARN CODES'!$A$2:$E1000,4,0),"")</f>
        <v/>
      </c>
    </row>
    <row r="937" ht="16.2" customHeight="1" s="87">
      <c r="C937" s="59">
        <f>IF(J937&lt;&gt;"","CWA","")</f>
        <v/>
      </c>
      <c r="K937" s="4">
        <f>IF(J937&lt;&gt;"",VLOOKUP($J937,'YARN CODES'!$A$2:$E1000,2,0),"")</f>
        <v/>
      </c>
      <c r="L937" s="4">
        <f>IF(K937&lt;&gt;"",VLOOKUP($J937,'YARN CODES'!$A$2:$E1000,3,0),"")</f>
        <v/>
      </c>
      <c r="M937" s="4">
        <f>IF(L937&lt;&gt;"",VLOOKUP($J937,'YARN CODES'!$A$2:$E1000,4,0),"")</f>
        <v/>
      </c>
      <c r="N937" s="4">
        <f>IF(M937&lt;&gt;"",VLOOKUP($J937,'YARN CODES'!$A$2:$E1000,4,0),"")</f>
        <v/>
      </c>
    </row>
    <row r="938" ht="16.2" customHeight="1" s="87">
      <c r="C938" s="59">
        <f>IF(J938&lt;&gt;"","CWA","")</f>
        <v/>
      </c>
      <c r="K938" s="4">
        <f>IF(J938&lt;&gt;"",VLOOKUP($J938,'YARN CODES'!$A$2:$E1000,2,0),"")</f>
        <v/>
      </c>
      <c r="L938" s="4">
        <f>IF(K938&lt;&gt;"",VLOOKUP($J938,'YARN CODES'!$A$2:$E1000,3,0),"")</f>
        <v/>
      </c>
      <c r="M938" s="4">
        <f>IF(L938&lt;&gt;"",VLOOKUP($J938,'YARN CODES'!$A$2:$E1000,4,0),"")</f>
        <v/>
      </c>
      <c r="N938" s="4">
        <f>IF(M938&lt;&gt;"",VLOOKUP($J938,'YARN CODES'!$A$2:$E1000,4,0),"")</f>
        <v/>
      </c>
    </row>
    <row r="939" ht="16.2" customHeight="1" s="87">
      <c r="C939" s="59">
        <f>IF(J939&lt;&gt;"","CWA","")</f>
        <v/>
      </c>
      <c r="K939" s="4">
        <f>IF(J939&lt;&gt;"",VLOOKUP($J939,'YARN CODES'!$A$2:$E1000,2,0),"")</f>
        <v/>
      </c>
      <c r="L939" s="4">
        <f>IF(K939&lt;&gt;"",VLOOKUP($J939,'YARN CODES'!$A$2:$E1000,3,0),"")</f>
        <v/>
      </c>
      <c r="M939" s="4">
        <f>IF(L939&lt;&gt;"",VLOOKUP($J939,'YARN CODES'!$A$2:$E1000,4,0),"")</f>
        <v/>
      </c>
      <c r="N939" s="4">
        <f>IF(M939&lt;&gt;"",VLOOKUP($J939,'YARN CODES'!$A$2:$E1000,4,0),"")</f>
        <v/>
      </c>
    </row>
    <row r="940" ht="16.2" customHeight="1" s="87">
      <c r="C940" s="59">
        <f>IF(J940&lt;&gt;"","CWA","")</f>
        <v/>
      </c>
      <c r="K940" s="4">
        <f>IF(J940&lt;&gt;"",VLOOKUP($J940,'YARN CODES'!$A$2:$E1000,2,0),"")</f>
        <v/>
      </c>
      <c r="L940" s="4">
        <f>IF(K940&lt;&gt;"",VLOOKUP($J940,'YARN CODES'!$A$2:$E1000,3,0),"")</f>
        <v/>
      </c>
      <c r="M940" s="4">
        <f>IF(L940&lt;&gt;"",VLOOKUP($J940,'YARN CODES'!$A$2:$E1000,4,0),"")</f>
        <v/>
      </c>
      <c r="N940" s="4">
        <f>IF(M940&lt;&gt;"",VLOOKUP($J940,'YARN CODES'!$A$2:$E1000,4,0),"")</f>
        <v/>
      </c>
    </row>
    <row r="941" ht="16.2" customHeight="1" s="87">
      <c r="C941" s="59">
        <f>IF(J941&lt;&gt;"","CWA","")</f>
        <v/>
      </c>
      <c r="K941" s="4">
        <f>IF(J941&lt;&gt;"",VLOOKUP($J941,'YARN CODES'!$A$2:$E1000,2,0),"")</f>
        <v/>
      </c>
      <c r="L941" s="4">
        <f>IF(K941&lt;&gt;"",VLOOKUP($J941,'YARN CODES'!$A$2:$E1000,3,0),"")</f>
        <v/>
      </c>
      <c r="M941" s="4">
        <f>IF(L941&lt;&gt;"",VLOOKUP($J941,'YARN CODES'!$A$2:$E1000,4,0),"")</f>
        <v/>
      </c>
      <c r="N941" s="4">
        <f>IF(M941&lt;&gt;"",VLOOKUP($J941,'YARN CODES'!$A$2:$E1000,4,0),"")</f>
        <v/>
      </c>
    </row>
    <row r="942" ht="16.2" customHeight="1" s="87">
      <c r="C942" s="59">
        <f>IF(J942&lt;&gt;"","CWA","")</f>
        <v/>
      </c>
      <c r="K942" s="4">
        <f>IF(J942&lt;&gt;"",VLOOKUP($J942,'YARN CODES'!$A$2:$E1000,2,0),"")</f>
        <v/>
      </c>
      <c r="L942" s="4">
        <f>IF(K942&lt;&gt;"",VLOOKUP($J942,'YARN CODES'!$A$2:$E1000,3,0),"")</f>
        <v/>
      </c>
      <c r="M942" s="4">
        <f>IF(L942&lt;&gt;"",VLOOKUP($J942,'YARN CODES'!$A$2:$E1000,4,0),"")</f>
        <v/>
      </c>
      <c r="N942" s="4">
        <f>IF(M942&lt;&gt;"",VLOOKUP($J942,'YARN CODES'!$A$2:$E1000,4,0),"")</f>
        <v/>
      </c>
    </row>
    <row r="943" ht="16.2" customHeight="1" s="87">
      <c r="C943" s="59">
        <f>IF(J943&lt;&gt;"","CWA","")</f>
        <v/>
      </c>
      <c r="K943" s="4">
        <f>IF(J943&lt;&gt;"",VLOOKUP($J943,'YARN CODES'!$A$2:$E1000,2,0),"")</f>
        <v/>
      </c>
      <c r="L943" s="4">
        <f>IF(K943&lt;&gt;"",VLOOKUP($J943,'YARN CODES'!$A$2:$E1000,3,0),"")</f>
        <v/>
      </c>
      <c r="M943" s="4">
        <f>IF(L943&lt;&gt;"",VLOOKUP($J943,'YARN CODES'!$A$2:$E1000,4,0),"")</f>
        <v/>
      </c>
      <c r="N943" s="4">
        <f>IF(M943&lt;&gt;"",VLOOKUP($J943,'YARN CODES'!$A$2:$E1000,4,0),"")</f>
        <v/>
      </c>
    </row>
    <row r="944" ht="16.2" customHeight="1" s="87">
      <c r="C944" s="59">
        <f>IF(J944&lt;&gt;"","CWA","")</f>
        <v/>
      </c>
      <c r="K944" s="4">
        <f>IF(J944&lt;&gt;"",VLOOKUP($J944,'YARN CODES'!$A$2:$E1000,2,0),"")</f>
        <v/>
      </c>
      <c r="L944" s="4">
        <f>IF(K944&lt;&gt;"",VLOOKUP($J944,'YARN CODES'!$A$2:$E1000,3,0),"")</f>
        <v/>
      </c>
      <c r="M944" s="4">
        <f>IF(L944&lt;&gt;"",VLOOKUP($J944,'YARN CODES'!$A$2:$E1000,4,0),"")</f>
        <v/>
      </c>
      <c r="N944" s="4">
        <f>IF(M944&lt;&gt;"",VLOOKUP($J944,'YARN CODES'!$A$2:$E1000,4,0),"")</f>
        <v/>
      </c>
    </row>
    <row r="945" ht="16.2" customHeight="1" s="87">
      <c r="C945" s="59">
        <f>IF(J945&lt;&gt;"","CWA","")</f>
        <v/>
      </c>
      <c r="K945" s="4">
        <f>IF(J945&lt;&gt;"",VLOOKUP($J945,'YARN CODES'!$A$2:$E1000,2,0),"")</f>
        <v/>
      </c>
      <c r="L945" s="4">
        <f>IF(K945&lt;&gt;"",VLOOKUP($J945,'YARN CODES'!$A$2:$E1000,3,0),"")</f>
        <v/>
      </c>
      <c r="M945" s="4">
        <f>IF(L945&lt;&gt;"",VLOOKUP($J945,'YARN CODES'!$A$2:$E1000,4,0),"")</f>
        <v/>
      </c>
      <c r="N945" s="4">
        <f>IF(M945&lt;&gt;"",VLOOKUP($J945,'YARN CODES'!$A$2:$E1000,4,0),"")</f>
        <v/>
      </c>
    </row>
    <row r="946" ht="16.2" customHeight="1" s="87">
      <c r="C946" s="59">
        <f>IF(J946&lt;&gt;"","CWA","")</f>
        <v/>
      </c>
      <c r="K946" s="4">
        <f>IF(J946&lt;&gt;"",VLOOKUP($J946,'YARN CODES'!$A$2:$E1000,2,0),"")</f>
        <v/>
      </c>
      <c r="L946" s="4">
        <f>IF(K946&lt;&gt;"",VLOOKUP($J946,'YARN CODES'!$A$2:$E1000,3,0),"")</f>
        <v/>
      </c>
      <c r="M946" s="4">
        <f>IF(L946&lt;&gt;"",VLOOKUP($J946,'YARN CODES'!$A$2:$E1000,4,0),"")</f>
        <v/>
      </c>
      <c r="N946" s="4">
        <f>IF(M946&lt;&gt;"",VLOOKUP($J946,'YARN CODES'!$A$2:$E1000,4,0),"")</f>
        <v/>
      </c>
    </row>
    <row r="947" ht="16.2" customHeight="1" s="87">
      <c r="C947" s="59">
        <f>IF(J947&lt;&gt;"","CWA","")</f>
        <v/>
      </c>
      <c r="K947" s="4">
        <f>IF(J947&lt;&gt;"",VLOOKUP($J947,'YARN CODES'!$A$2:$E1000,2,0),"")</f>
        <v/>
      </c>
      <c r="L947" s="4">
        <f>IF(K947&lt;&gt;"",VLOOKUP($J947,'YARN CODES'!$A$2:$E1000,3,0),"")</f>
        <v/>
      </c>
      <c r="M947" s="4">
        <f>IF(L947&lt;&gt;"",VLOOKUP($J947,'YARN CODES'!$A$2:$E1000,4,0),"")</f>
        <v/>
      </c>
      <c r="N947" s="4">
        <f>IF(M947&lt;&gt;"",VLOOKUP($J947,'YARN CODES'!$A$2:$E1000,4,0),"")</f>
        <v/>
      </c>
    </row>
    <row r="948" ht="16.2" customHeight="1" s="87">
      <c r="C948" s="59">
        <f>IF(J948&lt;&gt;"","CWA","")</f>
        <v/>
      </c>
      <c r="K948" s="4">
        <f>IF(J948&lt;&gt;"",VLOOKUP($J948,'YARN CODES'!$A$2:$E1000,2,0),"")</f>
        <v/>
      </c>
      <c r="L948" s="4">
        <f>IF(K948&lt;&gt;"",VLOOKUP($J948,'YARN CODES'!$A$2:$E1000,3,0),"")</f>
        <v/>
      </c>
      <c r="M948" s="4">
        <f>IF(L948&lt;&gt;"",VLOOKUP($J948,'YARN CODES'!$A$2:$E1000,4,0),"")</f>
        <v/>
      </c>
      <c r="N948" s="4">
        <f>IF(M948&lt;&gt;"",VLOOKUP($J948,'YARN CODES'!$A$2:$E1000,4,0),"")</f>
        <v/>
      </c>
    </row>
    <row r="949" ht="16.2" customHeight="1" s="87">
      <c r="C949" s="59">
        <f>IF(J949&lt;&gt;"","CWA","")</f>
        <v/>
      </c>
      <c r="K949" s="4">
        <f>IF(J949&lt;&gt;"",VLOOKUP($J949,'YARN CODES'!$A$2:$E1000,2,0),"")</f>
        <v/>
      </c>
      <c r="L949" s="4">
        <f>IF(K949&lt;&gt;"",VLOOKUP($J949,'YARN CODES'!$A$2:$E1000,3,0),"")</f>
        <v/>
      </c>
      <c r="M949" s="4">
        <f>IF(L949&lt;&gt;"",VLOOKUP($J949,'YARN CODES'!$A$2:$E1000,4,0),"")</f>
        <v/>
      </c>
      <c r="N949" s="4">
        <f>IF(M949&lt;&gt;"",VLOOKUP($J949,'YARN CODES'!$A$2:$E1000,4,0),"")</f>
        <v/>
      </c>
    </row>
    <row r="950" ht="16.2" customHeight="1" s="87">
      <c r="C950" s="59">
        <f>IF(J950&lt;&gt;"","CWA","")</f>
        <v/>
      </c>
      <c r="K950" s="4">
        <f>IF(J950&lt;&gt;"",VLOOKUP($J950,'YARN CODES'!$A$2:$E1000,2,0),"")</f>
        <v/>
      </c>
      <c r="L950" s="4">
        <f>IF(K950&lt;&gt;"",VLOOKUP($J950,'YARN CODES'!$A$2:$E1000,3,0),"")</f>
        <v/>
      </c>
      <c r="M950" s="4">
        <f>IF(L950&lt;&gt;"",VLOOKUP($J950,'YARN CODES'!$A$2:$E1000,4,0),"")</f>
        <v/>
      </c>
      <c r="N950" s="4">
        <f>IF(M950&lt;&gt;"",VLOOKUP($J950,'YARN CODES'!$A$2:$E1000,4,0),"")</f>
        <v/>
      </c>
    </row>
    <row r="951" ht="16.2" customHeight="1" s="87">
      <c r="C951" s="59">
        <f>IF(J951&lt;&gt;"","CWA","")</f>
        <v/>
      </c>
      <c r="K951" s="4">
        <f>IF(J951&lt;&gt;"",VLOOKUP($J951,'YARN CODES'!$A$2:$E1000,2,0),"")</f>
        <v/>
      </c>
      <c r="L951" s="4">
        <f>IF(K951&lt;&gt;"",VLOOKUP($J951,'YARN CODES'!$A$2:$E1000,3,0),"")</f>
        <v/>
      </c>
      <c r="M951" s="4">
        <f>IF(L951&lt;&gt;"",VLOOKUP($J951,'YARN CODES'!$A$2:$E1000,4,0),"")</f>
        <v/>
      </c>
      <c r="N951" s="4">
        <f>IF(M951&lt;&gt;"",VLOOKUP($J951,'YARN CODES'!$A$2:$E1000,4,0),"")</f>
        <v/>
      </c>
    </row>
    <row r="952" ht="16.2" customHeight="1" s="87">
      <c r="C952" s="59">
        <f>IF(J952&lt;&gt;"","CWA","")</f>
        <v/>
      </c>
      <c r="K952" s="4">
        <f>IF(J952&lt;&gt;"",VLOOKUP($J952,'YARN CODES'!$A$2:$E1000,2,0),"")</f>
        <v/>
      </c>
      <c r="L952" s="4">
        <f>IF(K952&lt;&gt;"",VLOOKUP($J952,'YARN CODES'!$A$2:$E1000,3,0),"")</f>
        <v/>
      </c>
      <c r="M952" s="4">
        <f>IF(L952&lt;&gt;"",VLOOKUP($J952,'YARN CODES'!$A$2:$E1000,4,0),"")</f>
        <v/>
      </c>
      <c r="N952" s="4">
        <f>IF(M952&lt;&gt;"",VLOOKUP($J952,'YARN CODES'!$A$2:$E1000,4,0),"")</f>
        <v/>
      </c>
    </row>
    <row r="953" ht="16.2" customHeight="1" s="87">
      <c r="C953" s="59">
        <f>IF(J953&lt;&gt;"","CWA","")</f>
        <v/>
      </c>
      <c r="K953" s="4">
        <f>IF(J953&lt;&gt;"",VLOOKUP($J953,'YARN CODES'!$A$2:$E1000,2,0),"")</f>
        <v/>
      </c>
      <c r="L953" s="4">
        <f>IF(K953&lt;&gt;"",VLOOKUP($J953,'YARN CODES'!$A$2:$E1000,3,0),"")</f>
        <v/>
      </c>
      <c r="M953" s="4">
        <f>IF(L953&lt;&gt;"",VLOOKUP($J953,'YARN CODES'!$A$2:$E1000,4,0),"")</f>
        <v/>
      </c>
      <c r="N953" s="4">
        <f>IF(M953&lt;&gt;"",VLOOKUP($J953,'YARN CODES'!$A$2:$E1000,4,0),"")</f>
        <v/>
      </c>
    </row>
    <row r="954" ht="16.2" customHeight="1" s="87">
      <c r="C954" s="59">
        <f>IF(J954&lt;&gt;"","CWA","")</f>
        <v/>
      </c>
      <c r="K954" s="4">
        <f>IF(J954&lt;&gt;"",VLOOKUP($J954,'YARN CODES'!$A$2:$E1000,2,0),"")</f>
        <v/>
      </c>
      <c r="L954" s="4">
        <f>IF(K954&lt;&gt;"",VLOOKUP($J954,'YARN CODES'!$A$2:$E1000,3,0),"")</f>
        <v/>
      </c>
      <c r="M954" s="4">
        <f>IF(L954&lt;&gt;"",VLOOKUP($J954,'YARN CODES'!$A$2:$E1000,4,0),"")</f>
        <v/>
      </c>
      <c r="N954" s="4">
        <f>IF(M954&lt;&gt;"",VLOOKUP($J954,'YARN CODES'!$A$2:$E1000,4,0),"")</f>
        <v/>
      </c>
    </row>
    <row r="955" ht="16.2" customHeight="1" s="87">
      <c r="C955" s="59">
        <f>IF(J955&lt;&gt;"","CWA","")</f>
        <v/>
      </c>
      <c r="K955" s="4">
        <f>IF(J955&lt;&gt;"",VLOOKUP($J955,'YARN CODES'!$A$2:$E1000,2,0),"")</f>
        <v/>
      </c>
      <c r="L955" s="4">
        <f>IF(K955&lt;&gt;"",VLOOKUP($J955,'YARN CODES'!$A$2:$E1000,3,0),"")</f>
        <v/>
      </c>
      <c r="M955" s="4">
        <f>IF(L955&lt;&gt;"",VLOOKUP($J955,'YARN CODES'!$A$2:$E1000,4,0),"")</f>
        <v/>
      </c>
      <c r="N955" s="4">
        <f>IF(M955&lt;&gt;"",VLOOKUP($J955,'YARN CODES'!$A$2:$E1000,4,0),"")</f>
        <v/>
      </c>
    </row>
    <row r="956" ht="16.2" customHeight="1" s="87">
      <c r="C956" s="59">
        <f>IF(J956&lt;&gt;"","CWA","")</f>
        <v/>
      </c>
      <c r="K956" s="4">
        <f>IF(J956&lt;&gt;"",VLOOKUP($J956,'YARN CODES'!$A$2:$E1000,2,0),"")</f>
        <v/>
      </c>
      <c r="L956" s="4">
        <f>IF(K956&lt;&gt;"",VLOOKUP($J956,'YARN CODES'!$A$2:$E1000,3,0),"")</f>
        <v/>
      </c>
      <c r="M956" s="4">
        <f>IF(L956&lt;&gt;"",VLOOKUP($J956,'YARN CODES'!$A$2:$E1000,4,0),"")</f>
        <v/>
      </c>
      <c r="N956" s="4">
        <f>IF(M956&lt;&gt;"",VLOOKUP($J956,'YARN CODES'!$A$2:$E1000,4,0),"")</f>
        <v/>
      </c>
    </row>
    <row r="957" ht="16.2" customHeight="1" s="87">
      <c r="C957" s="59">
        <f>IF(J957&lt;&gt;"","CWA","")</f>
        <v/>
      </c>
      <c r="K957" s="4">
        <f>IF(J957&lt;&gt;"",VLOOKUP($J957,'YARN CODES'!$A$2:$E1000,2,0),"")</f>
        <v/>
      </c>
      <c r="L957" s="4">
        <f>IF(K957&lt;&gt;"",VLOOKUP($J957,'YARN CODES'!$A$2:$E1000,3,0),"")</f>
        <v/>
      </c>
      <c r="M957" s="4">
        <f>IF(L957&lt;&gt;"",VLOOKUP($J957,'YARN CODES'!$A$2:$E1000,4,0),"")</f>
        <v/>
      </c>
      <c r="N957" s="4">
        <f>IF(M957&lt;&gt;"",VLOOKUP($J957,'YARN CODES'!$A$2:$E1000,4,0),"")</f>
        <v/>
      </c>
    </row>
    <row r="958" ht="16.2" customHeight="1" s="87">
      <c r="C958" s="59">
        <f>IF(J958&lt;&gt;"","CWA","")</f>
        <v/>
      </c>
      <c r="K958" s="4">
        <f>IF(J958&lt;&gt;"",VLOOKUP($J958,'YARN CODES'!$A$2:$E1000,2,0),"")</f>
        <v/>
      </c>
      <c r="L958" s="4">
        <f>IF(K958&lt;&gt;"",VLOOKUP($J958,'YARN CODES'!$A$2:$E1000,3,0),"")</f>
        <v/>
      </c>
      <c r="M958" s="4">
        <f>IF(L958&lt;&gt;"",VLOOKUP($J958,'YARN CODES'!$A$2:$E1000,4,0),"")</f>
        <v/>
      </c>
      <c r="N958" s="4">
        <f>IF(M958&lt;&gt;"",VLOOKUP($J958,'YARN CODES'!$A$2:$E1000,4,0),"")</f>
        <v/>
      </c>
    </row>
    <row r="959" ht="16.2" customHeight="1" s="87">
      <c r="C959" s="59">
        <f>IF(J959&lt;&gt;"","CWA","")</f>
        <v/>
      </c>
      <c r="K959" s="4">
        <f>IF(J959&lt;&gt;"",VLOOKUP($J959,'YARN CODES'!$A$2:$E1000,2,0),"")</f>
        <v/>
      </c>
      <c r="L959" s="4">
        <f>IF(K959&lt;&gt;"",VLOOKUP($J959,'YARN CODES'!$A$2:$E1000,3,0),"")</f>
        <v/>
      </c>
      <c r="M959" s="4">
        <f>IF(L959&lt;&gt;"",VLOOKUP($J959,'YARN CODES'!$A$2:$E1000,4,0),"")</f>
        <v/>
      </c>
      <c r="N959" s="4">
        <f>IF(M959&lt;&gt;"",VLOOKUP($J959,'YARN CODES'!$A$2:$E1000,4,0),"")</f>
        <v/>
      </c>
    </row>
    <row r="960" ht="16.2" customHeight="1" s="87">
      <c r="C960" s="59">
        <f>IF(J960&lt;&gt;"","CWA","")</f>
        <v/>
      </c>
      <c r="K960" s="4">
        <f>IF(J960&lt;&gt;"",VLOOKUP($J960,'YARN CODES'!$A$2:$E1000,2,0),"")</f>
        <v/>
      </c>
      <c r="L960" s="4">
        <f>IF(K960&lt;&gt;"",VLOOKUP($J960,'YARN CODES'!$A$2:$E1000,3,0),"")</f>
        <v/>
      </c>
      <c r="M960" s="4">
        <f>IF(L960&lt;&gt;"",VLOOKUP($J960,'YARN CODES'!$A$2:$E1000,4,0),"")</f>
        <v/>
      </c>
      <c r="N960" s="4">
        <f>IF(M960&lt;&gt;"",VLOOKUP($J960,'YARN CODES'!$A$2:$E1000,4,0),"")</f>
        <v/>
      </c>
    </row>
    <row r="961" ht="16.2" customHeight="1" s="87">
      <c r="C961" s="59">
        <f>IF(J961&lt;&gt;"","CWA","")</f>
        <v/>
      </c>
      <c r="K961" s="4">
        <f>IF(J961&lt;&gt;"",VLOOKUP($J961,'YARN CODES'!$A$2:$E1000,2,0),"")</f>
        <v/>
      </c>
      <c r="L961" s="4">
        <f>IF(K961&lt;&gt;"",VLOOKUP($J961,'YARN CODES'!$A$2:$E1000,3,0),"")</f>
        <v/>
      </c>
      <c r="M961" s="4">
        <f>IF(L961&lt;&gt;"",VLOOKUP($J961,'YARN CODES'!$A$2:$E1000,4,0),"")</f>
        <v/>
      </c>
      <c r="N961" s="4">
        <f>IF(M961&lt;&gt;"",VLOOKUP($J961,'YARN CODES'!$A$2:$E1000,4,0),"")</f>
        <v/>
      </c>
    </row>
    <row r="962" ht="16.2" customHeight="1" s="87">
      <c r="C962" s="59">
        <f>IF(J962&lt;&gt;"","CWA","")</f>
        <v/>
      </c>
      <c r="K962" s="4">
        <f>IF(J962&lt;&gt;"",VLOOKUP($J962,'YARN CODES'!$A$2:$E1000,2,0),"")</f>
        <v/>
      </c>
      <c r="L962" s="4">
        <f>IF(K962&lt;&gt;"",VLOOKUP($J962,'YARN CODES'!$A$2:$E1000,3,0),"")</f>
        <v/>
      </c>
      <c r="M962" s="4">
        <f>IF(L962&lt;&gt;"",VLOOKUP($J962,'YARN CODES'!$A$2:$E1000,4,0),"")</f>
        <v/>
      </c>
      <c r="N962" s="4">
        <f>IF(M962&lt;&gt;"",VLOOKUP($J962,'YARN CODES'!$A$2:$E1000,4,0),"")</f>
        <v/>
      </c>
    </row>
    <row r="963" ht="16.2" customHeight="1" s="87">
      <c r="C963" s="59">
        <f>IF(J963&lt;&gt;"","CWA","")</f>
        <v/>
      </c>
      <c r="K963" s="4">
        <f>IF(J963&lt;&gt;"",VLOOKUP($J963,'YARN CODES'!$A$2:$E1000,2,0),"")</f>
        <v/>
      </c>
      <c r="L963" s="4">
        <f>IF(K963&lt;&gt;"",VLOOKUP($J963,'YARN CODES'!$A$2:$E1000,3,0),"")</f>
        <v/>
      </c>
      <c r="M963" s="4">
        <f>IF(L963&lt;&gt;"",VLOOKUP($J963,'YARN CODES'!$A$2:$E1000,4,0),"")</f>
        <v/>
      </c>
      <c r="N963" s="4">
        <f>IF(M963&lt;&gt;"",VLOOKUP($J963,'YARN CODES'!$A$2:$E1000,4,0),"")</f>
        <v/>
      </c>
    </row>
    <row r="964" ht="16.2" customHeight="1" s="87">
      <c r="C964" s="59">
        <f>IF(J964&lt;&gt;"","CWA","")</f>
        <v/>
      </c>
      <c r="K964" s="4">
        <f>IF(J964&lt;&gt;"",VLOOKUP($J964,'YARN CODES'!$A$2:$E1000,2,0),"")</f>
        <v/>
      </c>
      <c r="L964" s="4">
        <f>IF(K964&lt;&gt;"",VLOOKUP($J964,'YARN CODES'!$A$2:$E1000,3,0),"")</f>
        <v/>
      </c>
      <c r="M964" s="4">
        <f>IF(L964&lt;&gt;"",VLOOKUP($J964,'YARN CODES'!$A$2:$E1000,4,0),"")</f>
        <v/>
      </c>
      <c r="N964" s="4">
        <f>IF(M964&lt;&gt;"",VLOOKUP($J964,'YARN CODES'!$A$2:$E1000,4,0),"")</f>
        <v/>
      </c>
    </row>
    <row r="965" ht="16.2" customHeight="1" s="87">
      <c r="C965" s="59">
        <f>IF(J965&lt;&gt;"","CWA","")</f>
        <v/>
      </c>
      <c r="K965" s="4">
        <f>IF(J965&lt;&gt;"",VLOOKUP($J965,'YARN CODES'!$A$2:$E1000,2,0),"")</f>
        <v/>
      </c>
      <c r="L965" s="4">
        <f>IF(K965&lt;&gt;"",VLOOKUP($J965,'YARN CODES'!$A$2:$E1000,3,0),"")</f>
        <v/>
      </c>
      <c r="M965" s="4">
        <f>IF(L965&lt;&gt;"",VLOOKUP($J965,'YARN CODES'!$A$2:$E1000,4,0),"")</f>
        <v/>
      </c>
      <c r="N965" s="4">
        <f>IF(M965&lt;&gt;"",VLOOKUP($J965,'YARN CODES'!$A$2:$E1000,4,0),"")</f>
        <v/>
      </c>
    </row>
    <row r="966" ht="16.2" customHeight="1" s="87">
      <c r="C966" s="59">
        <f>IF(J966&lt;&gt;"","CWA","")</f>
        <v/>
      </c>
      <c r="K966" s="4">
        <f>IF(J966&lt;&gt;"",VLOOKUP($J966,'YARN CODES'!$A$2:$E1000,2,0),"")</f>
        <v/>
      </c>
      <c r="L966" s="4">
        <f>IF(K966&lt;&gt;"",VLOOKUP($J966,'YARN CODES'!$A$2:$E1000,3,0),"")</f>
        <v/>
      </c>
      <c r="M966" s="4">
        <f>IF(L966&lt;&gt;"",VLOOKUP($J966,'YARN CODES'!$A$2:$E1000,4,0),"")</f>
        <v/>
      </c>
      <c r="N966" s="4">
        <f>IF(M966&lt;&gt;"",VLOOKUP($J966,'YARN CODES'!$A$2:$E1000,4,0),"")</f>
        <v/>
      </c>
    </row>
    <row r="967" ht="16.2" customHeight="1" s="87">
      <c r="C967" s="59">
        <f>IF(J967&lt;&gt;"","CWA","")</f>
        <v/>
      </c>
      <c r="K967" s="4">
        <f>IF(J967&lt;&gt;"",VLOOKUP($J967,'YARN CODES'!$A$2:$E1000,2,0),"")</f>
        <v/>
      </c>
      <c r="L967" s="4">
        <f>IF(K967&lt;&gt;"",VLOOKUP($J967,'YARN CODES'!$A$2:$E1000,3,0),"")</f>
        <v/>
      </c>
      <c r="M967" s="4">
        <f>IF(L967&lt;&gt;"",VLOOKUP($J967,'YARN CODES'!$A$2:$E1000,4,0),"")</f>
        <v/>
      </c>
      <c r="N967" s="4">
        <f>IF(M967&lt;&gt;"",VLOOKUP($J967,'YARN CODES'!$A$2:$E1000,4,0),"")</f>
        <v/>
      </c>
    </row>
    <row r="968" ht="16.2" customHeight="1" s="87">
      <c r="C968" s="59">
        <f>IF(J968&lt;&gt;"","CWA","")</f>
        <v/>
      </c>
      <c r="K968" s="4">
        <f>IF(J968&lt;&gt;"",VLOOKUP($J968,'YARN CODES'!$A$2:$E1000,2,0),"")</f>
        <v/>
      </c>
      <c r="L968" s="4">
        <f>IF(K968&lt;&gt;"",VLOOKUP($J968,'YARN CODES'!$A$2:$E1000,3,0),"")</f>
        <v/>
      </c>
      <c r="M968" s="4">
        <f>IF(L968&lt;&gt;"",VLOOKUP($J968,'YARN CODES'!$A$2:$E1000,4,0),"")</f>
        <v/>
      </c>
      <c r="N968" s="4">
        <f>IF(M968&lt;&gt;"",VLOOKUP($J968,'YARN CODES'!$A$2:$E1000,4,0),"")</f>
        <v/>
      </c>
    </row>
    <row r="969" ht="16.2" customHeight="1" s="87">
      <c r="C969" s="59">
        <f>IF(J969&lt;&gt;"","CWA","")</f>
        <v/>
      </c>
      <c r="K969" s="4">
        <f>IF(J969&lt;&gt;"",VLOOKUP($J969,'YARN CODES'!$A$2:$E1000,2,0),"")</f>
        <v/>
      </c>
      <c r="L969" s="4">
        <f>IF(K969&lt;&gt;"",VLOOKUP($J969,'YARN CODES'!$A$2:$E1000,3,0),"")</f>
        <v/>
      </c>
      <c r="M969" s="4">
        <f>IF(L969&lt;&gt;"",VLOOKUP($J969,'YARN CODES'!$A$2:$E1000,4,0),"")</f>
        <v/>
      </c>
      <c r="N969" s="4">
        <f>IF(M969&lt;&gt;"",VLOOKUP($J969,'YARN CODES'!$A$2:$E1000,4,0),"")</f>
        <v/>
      </c>
    </row>
    <row r="970" ht="16.2" customHeight="1" s="87">
      <c r="C970" s="59">
        <f>IF(J970&lt;&gt;"","CWA","")</f>
        <v/>
      </c>
      <c r="K970" s="4">
        <f>IF(J970&lt;&gt;"",VLOOKUP($J970,'YARN CODES'!$A$2:$E1000,2,0),"")</f>
        <v/>
      </c>
      <c r="L970" s="4">
        <f>IF(K970&lt;&gt;"",VLOOKUP($J970,'YARN CODES'!$A$2:$E1000,3,0),"")</f>
        <v/>
      </c>
      <c r="M970" s="4">
        <f>IF(L970&lt;&gt;"",VLOOKUP($J970,'YARN CODES'!$A$2:$E1000,4,0),"")</f>
        <v/>
      </c>
      <c r="N970" s="4">
        <f>IF(M970&lt;&gt;"",VLOOKUP($J970,'YARN CODES'!$A$2:$E1000,4,0),"")</f>
        <v/>
      </c>
    </row>
    <row r="971" ht="16.2" customHeight="1" s="87">
      <c r="C971" s="59">
        <f>IF(J971&lt;&gt;"","CWA","")</f>
        <v/>
      </c>
      <c r="K971" s="4">
        <f>IF(J971&lt;&gt;"",VLOOKUP($J971,'YARN CODES'!$A$2:$E1000,2,0),"")</f>
        <v/>
      </c>
      <c r="L971" s="4">
        <f>IF(K971&lt;&gt;"",VLOOKUP($J971,'YARN CODES'!$A$2:$E1000,3,0),"")</f>
        <v/>
      </c>
      <c r="M971" s="4">
        <f>IF(L971&lt;&gt;"",VLOOKUP($J971,'YARN CODES'!$A$2:$E1000,4,0),"")</f>
        <v/>
      </c>
      <c r="N971" s="4">
        <f>IF(M971&lt;&gt;"",VLOOKUP($J971,'YARN CODES'!$A$2:$E1000,4,0),"")</f>
        <v/>
      </c>
    </row>
    <row r="972" ht="16.2" customHeight="1" s="87">
      <c r="C972" s="59">
        <f>IF(J972&lt;&gt;"","CWA","")</f>
        <v/>
      </c>
      <c r="K972" s="4">
        <f>IF(J972&lt;&gt;"",VLOOKUP($J972,'YARN CODES'!$A$2:$E1000,2,0),"")</f>
        <v/>
      </c>
      <c r="L972" s="4">
        <f>IF(K972&lt;&gt;"",VLOOKUP($J972,'YARN CODES'!$A$2:$E1000,3,0),"")</f>
        <v/>
      </c>
      <c r="M972" s="4">
        <f>IF(L972&lt;&gt;"",VLOOKUP($J972,'YARN CODES'!$A$2:$E1000,4,0),"")</f>
        <v/>
      </c>
      <c r="N972" s="4">
        <f>IF(M972&lt;&gt;"",VLOOKUP($J972,'YARN CODES'!$A$2:$E1000,4,0),"")</f>
        <v/>
      </c>
    </row>
    <row r="973" ht="16.2" customHeight="1" s="87">
      <c r="C973" s="59">
        <f>IF(J973&lt;&gt;"","CWA","")</f>
        <v/>
      </c>
      <c r="K973" s="4">
        <f>IF(J973&lt;&gt;"",VLOOKUP($J973,'YARN CODES'!$A$2:$E1000,2,0),"")</f>
        <v/>
      </c>
      <c r="L973" s="4">
        <f>IF(K973&lt;&gt;"",VLOOKUP($J973,'YARN CODES'!$A$2:$E1000,3,0),"")</f>
        <v/>
      </c>
      <c r="M973" s="4">
        <f>IF(L973&lt;&gt;"",VLOOKUP($J973,'YARN CODES'!$A$2:$E1000,4,0),"")</f>
        <v/>
      </c>
      <c r="N973" s="4">
        <f>IF(M973&lt;&gt;"",VLOOKUP($J973,'YARN CODES'!$A$2:$E1000,4,0),"")</f>
        <v/>
      </c>
    </row>
    <row r="974" ht="16.2" customHeight="1" s="87">
      <c r="C974" s="59">
        <f>IF(J974&lt;&gt;"","CWA","")</f>
        <v/>
      </c>
      <c r="K974" s="4">
        <f>IF(J974&lt;&gt;"",VLOOKUP($J974,'YARN CODES'!$A$2:$E1000,2,0),"")</f>
        <v/>
      </c>
      <c r="L974" s="4">
        <f>IF(K974&lt;&gt;"",VLOOKUP($J974,'YARN CODES'!$A$2:$E1000,3,0),"")</f>
        <v/>
      </c>
      <c r="M974" s="4">
        <f>IF(L974&lt;&gt;"",VLOOKUP($J974,'YARN CODES'!$A$2:$E1000,4,0),"")</f>
        <v/>
      </c>
      <c r="N974" s="4">
        <f>IF(M974&lt;&gt;"",VLOOKUP($J974,'YARN CODES'!$A$2:$E1000,4,0),"")</f>
        <v/>
      </c>
    </row>
    <row r="975" ht="16.2" customHeight="1" s="87">
      <c r="C975" s="59">
        <f>IF(J975&lt;&gt;"","CWA","")</f>
        <v/>
      </c>
      <c r="K975" s="4">
        <f>IF(J975&lt;&gt;"",VLOOKUP($J975,'YARN CODES'!$A$2:$E1000,2,0),"")</f>
        <v/>
      </c>
      <c r="L975" s="4">
        <f>IF(K975&lt;&gt;"",VLOOKUP($J975,'YARN CODES'!$A$2:$E1000,3,0),"")</f>
        <v/>
      </c>
      <c r="M975" s="4">
        <f>IF(L975&lt;&gt;"",VLOOKUP($J975,'YARN CODES'!$A$2:$E1000,4,0),"")</f>
        <v/>
      </c>
      <c r="N975" s="4">
        <f>IF(M975&lt;&gt;"",VLOOKUP($J975,'YARN CODES'!$A$2:$E1000,4,0),"")</f>
        <v/>
      </c>
    </row>
    <row r="976" ht="16.2" customHeight="1" s="87">
      <c r="C976" s="59">
        <f>IF(J976&lt;&gt;"","CWA","")</f>
        <v/>
      </c>
      <c r="K976" s="4">
        <f>IF(J976&lt;&gt;"",VLOOKUP($J976,'YARN CODES'!$A$2:$E1000,2,0),"")</f>
        <v/>
      </c>
      <c r="L976" s="4">
        <f>IF(K976&lt;&gt;"",VLOOKUP($J976,'YARN CODES'!$A$2:$E1000,3,0),"")</f>
        <v/>
      </c>
      <c r="M976" s="4">
        <f>IF(L976&lt;&gt;"",VLOOKUP($J976,'YARN CODES'!$A$2:$E1000,4,0),"")</f>
        <v/>
      </c>
      <c r="N976" s="4">
        <f>IF(M976&lt;&gt;"",VLOOKUP($J976,'YARN CODES'!$A$2:$E1000,4,0),"")</f>
        <v/>
      </c>
    </row>
    <row r="977" ht="16.2" customHeight="1" s="87">
      <c r="C977" s="59">
        <f>IF(J977&lt;&gt;"","CWA","")</f>
        <v/>
      </c>
      <c r="K977" s="4">
        <f>IF(J977&lt;&gt;"",VLOOKUP($J977,'YARN CODES'!$A$2:$E1000,2,0),"")</f>
        <v/>
      </c>
      <c r="L977" s="4">
        <f>IF(K977&lt;&gt;"",VLOOKUP($J977,'YARN CODES'!$A$2:$E1000,3,0),"")</f>
        <v/>
      </c>
      <c r="M977" s="4">
        <f>IF(L977&lt;&gt;"",VLOOKUP($J977,'YARN CODES'!$A$2:$E1000,4,0),"")</f>
        <v/>
      </c>
      <c r="N977" s="4">
        <f>IF(M977&lt;&gt;"",VLOOKUP($J977,'YARN CODES'!$A$2:$E1000,4,0),"")</f>
        <v/>
      </c>
    </row>
    <row r="978" ht="16.2" customHeight="1" s="87">
      <c r="C978" s="59">
        <f>IF(J978&lt;&gt;"","CWA","")</f>
        <v/>
      </c>
      <c r="K978" s="4">
        <f>IF(J978&lt;&gt;"",VLOOKUP($J978,'YARN CODES'!$A$2:$E1000,2,0),"")</f>
        <v/>
      </c>
      <c r="L978" s="4">
        <f>IF(K978&lt;&gt;"",VLOOKUP($J978,'YARN CODES'!$A$2:$E1000,3,0),"")</f>
        <v/>
      </c>
      <c r="M978" s="4">
        <f>IF(L978&lt;&gt;"",VLOOKUP($J978,'YARN CODES'!$A$2:$E1000,4,0),"")</f>
        <v/>
      </c>
      <c r="N978" s="4">
        <f>IF(M978&lt;&gt;"",VLOOKUP($J978,'YARN CODES'!$A$2:$E1000,4,0),"")</f>
        <v/>
      </c>
    </row>
    <row r="979" ht="16.2" customHeight="1" s="87">
      <c r="C979" s="59">
        <f>IF(J979&lt;&gt;"","CWA","")</f>
        <v/>
      </c>
      <c r="K979" s="4">
        <f>IF(J979&lt;&gt;"",VLOOKUP($J979,'YARN CODES'!$A$2:$E1000,2,0),"")</f>
        <v/>
      </c>
      <c r="L979" s="4">
        <f>IF(K979&lt;&gt;"",VLOOKUP($J979,'YARN CODES'!$A$2:$E1000,3,0),"")</f>
        <v/>
      </c>
      <c r="M979" s="4">
        <f>IF(L979&lt;&gt;"",VLOOKUP($J979,'YARN CODES'!$A$2:$E1000,4,0),"")</f>
        <v/>
      </c>
      <c r="N979" s="4">
        <f>IF(M979&lt;&gt;"",VLOOKUP($J979,'YARN CODES'!$A$2:$E1000,4,0),"")</f>
        <v/>
      </c>
    </row>
    <row r="980" ht="16.2" customHeight="1" s="87">
      <c r="C980" s="59">
        <f>IF(J980&lt;&gt;"","CWA","")</f>
        <v/>
      </c>
      <c r="K980" s="4">
        <f>IF(J980&lt;&gt;"",VLOOKUP($J980,'YARN CODES'!$A$2:$E1000,2,0),"")</f>
        <v/>
      </c>
      <c r="L980" s="4">
        <f>IF(K980&lt;&gt;"",VLOOKUP($J980,'YARN CODES'!$A$2:$E1000,3,0),"")</f>
        <v/>
      </c>
      <c r="M980" s="4">
        <f>IF(L980&lt;&gt;"",VLOOKUP($J980,'YARN CODES'!$A$2:$E1000,4,0),"")</f>
        <v/>
      </c>
      <c r="N980" s="4">
        <f>IF(M980&lt;&gt;"",VLOOKUP($J980,'YARN CODES'!$A$2:$E1000,4,0),"")</f>
        <v/>
      </c>
    </row>
    <row r="981" ht="16.2" customHeight="1" s="87">
      <c r="C981" s="59">
        <f>IF(J981&lt;&gt;"","CWA","")</f>
        <v/>
      </c>
      <c r="K981" s="4">
        <f>IF(J981&lt;&gt;"",VLOOKUP($J981,'YARN CODES'!$A$2:$E1000,2,0),"")</f>
        <v/>
      </c>
      <c r="L981" s="4">
        <f>IF(K981&lt;&gt;"",VLOOKUP($J981,'YARN CODES'!$A$2:$E1000,3,0),"")</f>
        <v/>
      </c>
      <c r="M981" s="4">
        <f>IF(L981&lt;&gt;"",VLOOKUP($J981,'YARN CODES'!$A$2:$E1000,4,0),"")</f>
        <v/>
      </c>
      <c r="N981" s="4">
        <f>IF(M981&lt;&gt;"",VLOOKUP($J981,'YARN CODES'!$A$2:$E1000,4,0),"")</f>
        <v/>
      </c>
    </row>
    <row r="982" ht="16.2" customHeight="1" s="87">
      <c r="C982" s="59">
        <f>IF(J982&lt;&gt;"","CWA","")</f>
        <v/>
      </c>
      <c r="K982" s="4">
        <f>IF(J982&lt;&gt;"",VLOOKUP($J982,'YARN CODES'!$A$2:$E1000,2,0),"")</f>
        <v/>
      </c>
      <c r="L982" s="4">
        <f>IF(K982&lt;&gt;"",VLOOKUP($J982,'YARN CODES'!$A$2:$E1000,3,0),"")</f>
        <v/>
      </c>
      <c r="M982" s="4">
        <f>IF(L982&lt;&gt;"",VLOOKUP($J982,'YARN CODES'!$A$2:$E1000,4,0),"")</f>
        <v/>
      </c>
      <c r="N982" s="4">
        <f>IF(M982&lt;&gt;"",VLOOKUP($J982,'YARN CODES'!$A$2:$E1000,4,0),"")</f>
        <v/>
      </c>
    </row>
    <row r="983" ht="16.2" customHeight="1" s="87">
      <c r="C983" s="59">
        <f>IF(J983&lt;&gt;"","CWA","")</f>
        <v/>
      </c>
      <c r="K983" s="4">
        <f>IF(J983&lt;&gt;"",VLOOKUP($J983,'YARN CODES'!$A$2:$E1000,2,0),"")</f>
        <v/>
      </c>
      <c r="L983" s="4">
        <f>IF(K983&lt;&gt;"",VLOOKUP($J983,'YARN CODES'!$A$2:$E1000,3,0),"")</f>
        <v/>
      </c>
      <c r="M983" s="4">
        <f>IF(L983&lt;&gt;"",VLOOKUP($J983,'YARN CODES'!$A$2:$E1000,4,0),"")</f>
        <v/>
      </c>
      <c r="N983" s="4">
        <f>IF(M983&lt;&gt;"",VLOOKUP($J983,'YARN CODES'!$A$2:$E1000,4,0),"")</f>
        <v/>
      </c>
    </row>
    <row r="984" ht="16.2" customHeight="1" s="87">
      <c r="C984" s="59">
        <f>IF(J984&lt;&gt;"","CWA","")</f>
        <v/>
      </c>
      <c r="K984" s="4">
        <f>IF(J984&lt;&gt;"",VLOOKUP($J984,'YARN CODES'!$A$2:$E1000,2,0),"")</f>
        <v/>
      </c>
      <c r="L984" s="4">
        <f>IF(K984&lt;&gt;"",VLOOKUP($J984,'YARN CODES'!$A$2:$E1000,3,0),"")</f>
        <v/>
      </c>
      <c r="M984" s="4">
        <f>IF(L984&lt;&gt;"",VLOOKUP($J984,'YARN CODES'!$A$2:$E1000,4,0),"")</f>
        <v/>
      </c>
      <c r="N984" s="4">
        <f>IF(M984&lt;&gt;"",VLOOKUP($J984,'YARN CODES'!$A$2:$E1000,4,0),"")</f>
        <v/>
      </c>
    </row>
    <row r="985" ht="16.2" customHeight="1" s="87">
      <c r="C985" s="59">
        <f>IF(J985&lt;&gt;"","CWA","")</f>
        <v/>
      </c>
      <c r="K985" s="4">
        <f>IF(J985&lt;&gt;"",VLOOKUP($J985,'YARN CODES'!$A$2:$E1000,2,0),"")</f>
        <v/>
      </c>
      <c r="L985" s="4">
        <f>IF(K985&lt;&gt;"",VLOOKUP($J985,'YARN CODES'!$A$2:$E1000,3,0),"")</f>
        <v/>
      </c>
      <c r="M985" s="4">
        <f>IF(L985&lt;&gt;"",VLOOKUP($J985,'YARN CODES'!$A$2:$E1000,4,0),"")</f>
        <v/>
      </c>
      <c r="N985" s="4">
        <f>IF(M985&lt;&gt;"",VLOOKUP($J985,'YARN CODES'!$A$2:$E1000,4,0),"")</f>
        <v/>
      </c>
    </row>
    <row r="986" ht="16.2" customHeight="1" s="87">
      <c r="C986" s="59">
        <f>IF(J986&lt;&gt;"","CWA","")</f>
        <v/>
      </c>
      <c r="K986" s="4">
        <f>IF(J986&lt;&gt;"",VLOOKUP($J986,'YARN CODES'!$A$2:$E1000,2,0),"")</f>
        <v/>
      </c>
      <c r="L986" s="4">
        <f>IF(K986&lt;&gt;"",VLOOKUP($J986,'YARN CODES'!$A$2:$E1000,3,0),"")</f>
        <v/>
      </c>
      <c r="M986" s="4">
        <f>IF(L986&lt;&gt;"",VLOOKUP($J986,'YARN CODES'!$A$2:$E1000,4,0),"")</f>
        <v/>
      </c>
      <c r="N986" s="4">
        <f>IF(M986&lt;&gt;"",VLOOKUP($J986,'YARN CODES'!$A$2:$E1000,4,0),"")</f>
        <v/>
      </c>
    </row>
    <row r="987" ht="16.2" customHeight="1" s="87">
      <c r="C987" s="59">
        <f>IF(J987&lt;&gt;"","CWA","")</f>
        <v/>
      </c>
      <c r="K987" s="4">
        <f>IF(J987&lt;&gt;"",VLOOKUP($J987,'YARN CODES'!$A$2:$E1000,2,0),"")</f>
        <v/>
      </c>
      <c r="L987" s="4">
        <f>IF(K987&lt;&gt;"",VLOOKUP($J987,'YARN CODES'!$A$2:$E1000,3,0),"")</f>
        <v/>
      </c>
      <c r="M987" s="4">
        <f>IF(L987&lt;&gt;"",VLOOKUP($J987,'YARN CODES'!$A$2:$E1000,4,0),"")</f>
        <v/>
      </c>
      <c r="N987" s="4">
        <f>IF(M987&lt;&gt;"",VLOOKUP($J987,'YARN CODES'!$A$2:$E1000,4,0),"")</f>
        <v/>
      </c>
    </row>
    <row r="988" ht="16.2" customHeight="1" s="87">
      <c r="C988" s="59">
        <f>IF(J988&lt;&gt;"","CWA","")</f>
        <v/>
      </c>
      <c r="K988" s="4">
        <f>IF(J988&lt;&gt;"",VLOOKUP($J988,'YARN CODES'!$A$2:$E1000,2,0),"")</f>
        <v/>
      </c>
      <c r="L988" s="4">
        <f>IF(K988&lt;&gt;"",VLOOKUP($J988,'YARN CODES'!$A$2:$E1000,3,0),"")</f>
        <v/>
      </c>
      <c r="M988" s="4">
        <f>IF(L988&lt;&gt;"",VLOOKUP($J988,'YARN CODES'!$A$2:$E1000,4,0),"")</f>
        <v/>
      </c>
      <c r="N988" s="4">
        <f>IF(M988&lt;&gt;"",VLOOKUP($J988,'YARN CODES'!$A$2:$E1000,4,0),"")</f>
        <v/>
      </c>
    </row>
    <row r="989" ht="16.2" customHeight="1" s="87">
      <c r="C989" s="59">
        <f>IF(J989&lt;&gt;"","CWA","")</f>
        <v/>
      </c>
      <c r="K989" s="4">
        <f>IF(J989&lt;&gt;"",VLOOKUP($J989,'YARN CODES'!$A$2:$E1000,2,0),"")</f>
        <v/>
      </c>
      <c r="L989" s="4">
        <f>IF(K989&lt;&gt;"",VLOOKUP($J989,'YARN CODES'!$A$2:$E1000,3,0),"")</f>
        <v/>
      </c>
      <c r="M989" s="4">
        <f>IF(L989&lt;&gt;"",VLOOKUP($J989,'YARN CODES'!$A$2:$E1000,4,0),"")</f>
        <v/>
      </c>
      <c r="N989" s="4">
        <f>IF(M989&lt;&gt;"",VLOOKUP($J989,'YARN CODES'!$A$2:$E1000,4,0),"")</f>
        <v/>
      </c>
    </row>
    <row r="990" ht="16.2" customHeight="1" s="87">
      <c r="C990" s="59">
        <f>IF(J990&lt;&gt;"","CWA","")</f>
        <v/>
      </c>
      <c r="K990" s="4">
        <f>IF(J990&lt;&gt;"",VLOOKUP($J990,'YARN CODES'!$A$2:$E1000,2,0),"")</f>
        <v/>
      </c>
      <c r="L990" s="4">
        <f>IF(K990&lt;&gt;"",VLOOKUP($J990,'YARN CODES'!$A$2:$E1000,3,0),"")</f>
        <v/>
      </c>
      <c r="M990" s="4">
        <f>IF(L990&lt;&gt;"",VLOOKUP($J990,'YARN CODES'!$A$2:$E1000,4,0),"")</f>
        <v/>
      </c>
      <c r="N990" s="4">
        <f>IF(M990&lt;&gt;"",VLOOKUP($J990,'YARN CODES'!$A$2:$E1000,4,0),"")</f>
        <v/>
      </c>
    </row>
    <row r="991" ht="16.2" customHeight="1" s="87">
      <c r="C991" s="59">
        <f>IF(J991&lt;&gt;"","CWA","")</f>
        <v/>
      </c>
      <c r="K991" s="4">
        <f>IF(J991&lt;&gt;"",VLOOKUP($J991,'YARN CODES'!$A$2:$E1000,2,0),"")</f>
        <v/>
      </c>
      <c r="L991" s="4">
        <f>IF(K991&lt;&gt;"",VLOOKUP($J991,'YARN CODES'!$A$2:$E1000,3,0),"")</f>
        <v/>
      </c>
      <c r="M991" s="4">
        <f>IF(L991&lt;&gt;"",VLOOKUP($J991,'YARN CODES'!$A$2:$E1000,4,0),"")</f>
        <v/>
      </c>
      <c r="N991" s="4">
        <f>IF(M991&lt;&gt;"",VLOOKUP($J991,'YARN CODES'!$A$2:$E1000,4,0),"")</f>
        <v/>
      </c>
    </row>
    <row r="992" ht="16.2" customHeight="1" s="87">
      <c r="C992" s="59">
        <f>IF(J992&lt;&gt;"","CWA","")</f>
        <v/>
      </c>
      <c r="K992" s="4">
        <f>IF(J992&lt;&gt;"",VLOOKUP($J992,'YARN CODES'!$A$2:$E1000,2,0),"")</f>
        <v/>
      </c>
      <c r="L992" s="4">
        <f>IF(K992&lt;&gt;"",VLOOKUP($J992,'YARN CODES'!$A$2:$E1000,3,0),"")</f>
        <v/>
      </c>
      <c r="M992" s="4">
        <f>IF(L992&lt;&gt;"",VLOOKUP($J992,'YARN CODES'!$A$2:$E1000,4,0),"")</f>
        <v/>
      </c>
      <c r="N992" s="4">
        <f>IF(M992&lt;&gt;"",VLOOKUP($J992,'YARN CODES'!$A$2:$E1000,4,0),"")</f>
        <v/>
      </c>
    </row>
    <row r="993" ht="16.2" customHeight="1" s="87">
      <c r="C993" s="59">
        <f>IF(J993&lt;&gt;"","CWA","")</f>
        <v/>
      </c>
      <c r="K993" s="4">
        <f>IF(J993&lt;&gt;"",VLOOKUP($J993,'YARN CODES'!$A$2:$E1000,2,0),"")</f>
        <v/>
      </c>
      <c r="L993" s="4">
        <f>IF(K993&lt;&gt;"",VLOOKUP($J993,'YARN CODES'!$A$2:$E1000,3,0),"")</f>
        <v/>
      </c>
      <c r="M993" s="4">
        <f>IF(L993&lt;&gt;"",VLOOKUP($J993,'YARN CODES'!$A$2:$E1000,4,0),"")</f>
        <v/>
      </c>
      <c r="N993" s="4">
        <f>IF(M993&lt;&gt;"",VLOOKUP($J993,'YARN CODES'!$A$2:$E1000,4,0),"")</f>
        <v/>
      </c>
    </row>
    <row r="994" ht="16.2" customHeight="1" s="87">
      <c r="C994" s="59">
        <f>IF(J994&lt;&gt;"","CWA","")</f>
        <v/>
      </c>
      <c r="K994" s="4">
        <f>IF(J994&lt;&gt;"",VLOOKUP($J994,'YARN CODES'!$A$2:$E1000,2,0),"")</f>
        <v/>
      </c>
      <c r="L994" s="4">
        <f>IF(K994&lt;&gt;"",VLOOKUP($J994,'YARN CODES'!$A$2:$E1000,3,0),"")</f>
        <v/>
      </c>
      <c r="M994" s="4">
        <f>IF(L994&lt;&gt;"",VLOOKUP($J994,'YARN CODES'!$A$2:$E1000,4,0),"")</f>
        <v/>
      </c>
      <c r="N994" s="4">
        <f>IF(M994&lt;&gt;"",VLOOKUP($J994,'YARN CODES'!$A$2:$E1000,4,0),"")</f>
        <v/>
      </c>
    </row>
    <row r="995" ht="16.2" customHeight="1" s="87">
      <c r="C995" s="59">
        <f>IF(J995&lt;&gt;"","CWA","")</f>
        <v/>
      </c>
      <c r="K995" s="4">
        <f>IF(J995&lt;&gt;"",VLOOKUP($J995,'YARN CODES'!$A$2:$E1000,2,0),"")</f>
        <v/>
      </c>
      <c r="L995" s="4">
        <f>IF(K995&lt;&gt;"",VLOOKUP($J995,'YARN CODES'!$A$2:$E1000,3,0),"")</f>
        <v/>
      </c>
      <c r="M995" s="4">
        <f>IF(L995&lt;&gt;"",VLOOKUP($J995,'YARN CODES'!$A$2:$E1000,4,0),"")</f>
        <v/>
      </c>
      <c r="N995" s="4">
        <f>IF(M995&lt;&gt;"",VLOOKUP($J995,'YARN CODES'!$A$2:$E1000,4,0),"")</f>
        <v/>
      </c>
    </row>
    <row r="996" ht="16.2" customHeight="1" s="87">
      <c r="C996" s="59">
        <f>IF(J996&lt;&gt;"","CWA","")</f>
        <v/>
      </c>
      <c r="K996" s="4">
        <f>IF(J996&lt;&gt;"",VLOOKUP($J996,'YARN CODES'!$A$2:$E1000,2,0),"")</f>
        <v/>
      </c>
      <c r="L996" s="4">
        <f>IF(K996&lt;&gt;"",VLOOKUP($J996,'YARN CODES'!$A$2:$E1000,3,0),"")</f>
        <v/>
      </c>
      <c r="M996" s="4">
        <f>IF(L996&lt;&gt;"",VLOOKUP($J996,'YARN CODES'!$A$2:$E1000,4,0),"")</f>
        <v/>
      </c>
      <c r="N996" s="4">
        <f>IF(M996&lt;&gt;"",VLOOKUP($J996,'YARN CODES'!$A$2:$E1000,4,0),"")</f>
        <v/>
      </c>
    </row>
    <row r="997" ht="16.2" customHeight="1" s="87">
      <c r="C997" s="59">
        <f>IF(J997&lt;&gt;"","CWA","")</f>
        <v/>
      </c>
      <c r="K997" s="4">
        <f>IF(J997&lt;&gt;"",VLOOKUP($J997,'YARN CODES'!$A$2:$E1000,2,0),"")</f>
        <v/>
      </c>
      <c r="L997" s="4">
        <f>IF(K997&lt;&gt;"",VLOOKUP($J997,'YARN CODES'!$A$2:$E1000,3,0),"")</f>
        <v/>
      </c>
      <c r="M997" s="4">
        <f>IF(L997&lt;&gt;"",VLOOKUP($J997,'YARN CODES'!$A$2:$E1000,4,0),"")</f>
        <v/>
      </c>
      <c r="N997" s="4">
        <f>IF(M997&lt;&gt;"",VLOOKUP($J997,'YARN CODES'!$A$2:$E1000,4,0),"")</f>
        <v/>
      </c>
    </row>
    <row r="998" ht="16.2" customHeight="1" s="87">
      <c r="C998" s="59">
        <f>IF(J998&lt;&gt;"","CWA","")</f>
        <v/>
      </c>
      <c r="K998" s="4">
        <f>IF(J998&lt;&gt;"",VLOOKUP($J998,'YARN CODES'!$A$2:$E1000,2,0),"")</f>
        <v/>
      </c>
      <c r="L998" s="4">
        <f>IF(K998&lt;&gt;"",VLOOKUP($J998,'YARN CODES'!$A$2:$E1000,3,0),"")</f>
        <v/>
      </c>
      <c r="M998" s="4">
        <f>IF(L998&lt;&gt;"",VLOOKUP($J998,'YARN CODES'!$A$2:$E1000,4,0),"")</f>
        <v/>
      </c>
      <c r="N998" s="4">
        <f>IF(M998&lt;&gt;"",VLOOKUP($J998,'YARN CODES'!$A$2:$E1000,4,0),"")</f>
        <v/>
      </c>
    </row>
    <row r="999" ht="16.2" customHeight="1" s="87">
      <c r="C999" s="59">
        <f>IF(J999&lt;&gt;"","CWA","")</f>
        <v/>
      </c>
      <c r="K999" s="4">
        <f>IF(J999&lt;&gt;"",VLOOKUP($J999,'YARN CODES'!$A$2:$E1000,2,0),"")</f>
        <v/>
      </c>
      <c r="L999" s="4">
        <f>IF(K999&lt;&gt;"",VLOOKUP($J999,'YARN CODES'!$A$2:$E1000,3,0),"")</f>
        <v/>
      </c>
      <c r="M999" s="4">
        <f>IF(L999&lt;&gt;"",VLOOKUP($J999,'YARN CODES'!$A$2:$E1000,4,0),"")</f>
        <v/>
      </c>
      <c r="N999" s="4">
        <f>IF(M999&lt;&gt;"",VLOOKUP($J999,'YARN CODES'!$A$2:$E1000,4,0),"")</f>
        <v/>
      </c>
    </row>
    <row r="1000" ht="16.2" customHeight="1" s="87">
      <c r="C1000" s="59">
        <f>IF(J1000&lt;&gt;"","CWA","")</f>
        <v/>
      </c>
      <c r="K1000" s="4">
        <f>IF(J1000&lt;&gt;"",VLOOKUP($J1000,'YARN CODES'!$A$2:$E1000,2,0),"")</f>
        <v/>
      </c>
      <c r="L1000" s="4">
        <f>IF(K1000&lt;&gt;"",VLOOKUP($J1000,'YARN CODES'!$A$2:$E1000,3,0),"")</f>
        <v/>
      </c>
      <c r="M1000" s="4">
        <f>IF(L1000&lt;&gt;"",VLOOKUP($J1000,'YARN CODES'!$A$2:$E1000,4,0),"")</f>
        <v/>
      </c>
      <c r="N1000" s="4">
        <f>IF(M1000&lt;&gt;"",VLOOKUP($J1000,'YARN CODES'!$A$2:$E1000,4,0),"")</f>
        <v/>
      </c>
    </row>
  </sheetData>
  <mergeCells count="1">
    <mergeCell ref="A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AB1000"/>
  <sheetViews>
    <sheetView workbookViewId="0">
      <pane ySplit="1" topLeftCell="A2" activePane="bottomLeft" state="frozen"/>
      <selection pane="bottomLeft" activeCell="J12" sqref="J12"/>
    </sheetView>
  </sheetViews>
  <sheetFormatPr baseColWidth="8" defaultColWidth="14.44140625" defaultRowHeight="15.75" customHeight="1"/>
  <cols>
    <col width="15.88671875" customWidth="1" style="87" min="6" max="6"/>
    <col width="20" customWidth="1" style="87" min="7" max="8"/>
  </cols>
  <sheetData>
    <row r="1" ht="15.75" customHeight="1" s="87">
      <c r="A1" s="32" t="inlineStr">
        <is>
          <t>DATE</t>
        </is>
      </c>
      <c r="B1" s="40" t="inlineStr">
        <is>
          <t>[Person_1].</t>
        </is>
      </c>
      <c r="C1" s="40" t="inlineStr">
        <is>
          <t>PARTY NAME</t>
        </is>
      </c>
      <c r="D1" s="32" t="inlineStr">
        <is>
          <t>YARN CODE</t>
        </is>
      </c>
      <c r="E1" s="32" t="inlineStr">
        <is>
          <t>YARN TYPE</t>
        </is>
      </c>
      <c r="F1" s="32" t="inlineStr">
        <is>
          <t>SKU</t>
        </is>
      </c>
      <c r="G1" s="32" t="inlineStr">
        <is>
          <t>SHADE</t>
        </is>
      </c>
      <c r="H1" s="32" t="inlineStr">
        <is>
          <t>COLOR</t>
        </is>
      </c>
      <c r="I1" s="32" t="inlineStr">
        <is>
          <t>NO. OF UNITS</t>
        </is>
      </c>
      <c r="J1" s="32" t="inlineStr">
        <is>
          <t>UNIT</t>
        </is>
      </c>
      <c r="K1" s="32" t="inlineStr">
        <is>
          <t>P.O. NO.</t>
        </is>
      </c>
    </row>
    <row r="2" ht="14.4" customHeight="1" s="87">
      <c r="A2" s="41" t="n">
        <v>44499</v>
      </c>
      <c r="B2" s="45" t="n"/>
      <c r="C2" s="45" t="inlineStr">
        <is>
          <t>CWA</t>
        </is>
      </c>
      <c r="D2" s="45" t="inlineStr">
        <is>
          <t>WA54</t>
        </is>
      </c>
      <c r="E2" s="43">
        <f>VLOOKUP($D2,'YARN CODES'!$A$2:$E1000,2,0)</f>
        <v/>
      </c>
      <c r="F2" s="43">
        <f>VLOOKUP($D2,'YARN CODES'!$A$2:$E1000,3,0)</f>
        <v/>
      </c>
      <c r="G2" s="43">
        <f>VLOOKUP($D2,'YARN CODES'!$A$2:$E1000,4,0)</f>
        <v/>
      </c>
      <c r="H2" s="43">
        <f>VLOOKUP($D2,'YARN CODES'!$A$2:$E1000,5,0)</f>
        <v/>
      </c>
      <c r="I2" s="45" t="n">
        <v>391.6</v>
      </c>
      <c r="J2" s="44" t="inlineStr">
        <is>
          <t>KGS</t>
        </is>
      </c>
      <c r="K2" s="45" t="n"/>
      <c r="L2" s="46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</row>
    <row r="3" ht="14.4" customHeight="1" s="87">
      <c r="A3" s="41" t="n">
        <v>44499</v>
      </c>
      <c r="B3" s="45" t="n"/>
      <c r="C3" s="45" t="inlineStr">
        <is>
          <t>CWA</t>
        </is>
      </c>
      <c r="D3" s="45" t="inlineStr">
        <is>
          <t>WA54</t>
        </is>
      </c>
      <c r="E3" s="43">
        <f>VLOOKUP($D3,'YARN CODES'!$A$2:$E1000,2,0)</f>
        <v/>
      </c>
      <c r="F3" s="43">
        <f>VLOOKUP($D3,'YARN CODES'!$A$2:$E1000,3,0)</f>
        <v/>
      </c>
      <c r="G3" s="43">
        <f>VLOOKUP($D3,'YARN CODES'!$A$2:$E1000,4,0)</f>
        <v/>
      </c>
      <c r="H3" s="43">
        <f>VLOOKUP($D3,'YARN CODES'!$A$2:$E1000,5,0)</f>
        <v/>
      </c>
      <c r="I3" s="45" t="n">
        <v>391.6</v>
      </c>
      <c r="J3" s="44" t="inlineStr">
        <is>
          <t>KGS</t>
        </is>
      </c>
      <c r="K3" s="45" t="n"/>
      <c r="L3" s="46" t="n"/>
      <c r="M3" s="46" t="n"/>
      <c r="N3" s="46" t="n"/>
      <c r="O3" s="46" t="n"/>
      <c r="P3" s="46" t="n"/>
      <c r="Q3" s="46" t="n"/>
      <c r="R3" s="46" t="n"/>
      <c r="S3" s="46" t="n"/>
      <c r="T3" s="46" t="n"/>
      <c r="U3" s="46" t="n"/>
      <c r="V3" s="46" t="n"/>
      <c r="W3" s="46" t="n"/>
      <c r="X3" s="46" t="n"/>
      <c r="Y3" s="46" t="n"/>
      <c r="Z3" s="46" t="n"/>
      <c r="AA3" s="46" t="n"/>
      <c r="AB3" s="46" t="n"/>
    </row>
    <row r="4" ht="14.4" customHeight="1" s="87">
      <c r="A4" s="41" t="n">
        <v>44502</v>
      </c>
      <c r="B4" s="47" t="n"/>
      <c r="C4" s="45" t="inlineStr">
        <is>
          <t>CWA</t>
        </is>
      </c>
      <c r="D4" s="47" t="inlineStr">
        <is>
          <t>WA114</t>
        </is>
      </c>
      <c r="E4" s="43">
        <f>VLOOKUP($D4,'YARN CODES'!$A$2:$E1000,2,0)</f>
        <v/>
      </c>
      <c r="F4" s="43">
        <f>VLOOKUP($D4,'YARN CODES'!$A$2:$E1000,3,0)</f>
        <v/>
      </c>
      <c r="G4" s="43">
        <f>VLOOKUP($D4,'YARN CODES'!$A$2:$E1000,4,0)</f>
        <v/>
      </c>
      <c r="H4" s="43">
        <f>VLOOKUP($D4,'YARN CODES'!$A$2:$E1000,5,0)</f>
        <v/>
      </c>
      <c r="I4" s="45" t="n">
        <v>490</v>
      </c>
      <c r="J4" s="44" t="inlineStr">
        <is>
          <t>KGS</t>
        </is>
      </c>
      <c r="K4" s="45" t="n"/>
      <c r="L4" s="46" t="n"/>
      <c r="M4" s="46" t="n"/>
      <c r="N4" s="46" t="n"/>
      <c r="O4" s="46" t="n"/>
      <c r="P4" s="46" t="n"/>
      <c r="Q4" s="46" t="n"/>
      <c r="R4" s="46" t="n"/>
      <c r="S4" s="46" t="n"/>
      <c r="T4" s="46" t="n"/>
      <c r="U4" s="46" t="n"/>
      <c r="V4" s="46" t="n"/>
      <c r="W4" s="46" t="n"/>
      <c r="X4" s="46" t="n"/>
      <c r="Y4" s="46" t="n"/>
      <c r="Z4" s="46" t="n"/>
      <c r="AA4" s="46" t="n"/>
      <c r="AB4" s="46" t="n"/>
    </row>
    <row r="5" ht="14.4" customHeight="1" s="87">
      <c r="A5" s="41" t="n">
        <v>44502</v>
      </c>
      <c r="B5" s="45" t="n"/>
      <c r="C5" s="45" t="inlineStr">
        <is>
          <t>CWA</t>
        </is>
      </c>
      <c r="D5" s="45" t="inlineStr">
        <is>
          <t>WA54</t>
        </is>
      </c>
      <c r="E5" s="43">
        <f>VLOOKUP($D5,'YARN CODES'!$A$2:$E1000,2,0)</f>
        <v/>
      </c>
      <c r="F5" s="43">
        <f>VLOOKUP($D5,'YARN CODES'!$A$2:$E1000,3,0)</f>
        <v/>
      </c>
      <c r="G5" s="43">
        <f>VLOOKUP($D5,'YARN CODES'!$A$2:$E1000,4,0)</f>
        <v/>
      </c>
      <c r="H5" s="43">
        <f>VLOOKUP($D5,'YARN CODES'!$A$2:$E1000,5,0)</f>
        <v/>
      </c>
      <c r="I5" s="45" t="n">
        <v>289</v>
      </c>
      <c r="J5" s="44" t="inlineStr">
        <is>
          <t>KGS</t>
        </is>
      </c>
      <c r="K5" s="45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</row>
    <row r="6" ht="14.4" customHeight="1" s="87">
      <c r="A6" s="41" t="n">
        <v>44503</v>
      </c>
      <c r="B6" s="47" t="n"/>
      <c r="C6" s="45" t="inlineStr">
        <is>
          <t>CWA</t>
        </is>
      </c>
      <c r="D6" s="47" t="inlineStr">
        <is>
          <t>WA114</t>
        </is>
      </c>
      <c r="E6" s="43">
        <f>VLOOKUP($D6,'YARN CODES'!$A$2:$E1000,2,0)</f>
        <v/>
      </c>
      <c r="F6" s="43">
        <f>VLOOKUP($D6,'YARN CODES'!$A$2:$E1000,3,0)</f>
        <v/>
      </c>
      <c r="G6" s="43">
        <f>VLOOKUP($D6,'YARN CODES'!$A$2:$E1000,4,0)</f>
        <v/>
      </c>
      <c r="H6" s="43">
        <f>VLOOKUP($D6,'YARN CODES'!$A$2:$E1000,5,0)</f>
        <v/>
      </c>
      <c r="I6" s="45" t="n">
        <v>255</v>
      </c>
      <c r="J6" s="44" t="inlineStr">
        <is>
          <t>KGS</t>
        </is>
      </c>
      <c r="K6" s="45" t="n"/>
      <c r="L6" s="46" t="n"/>
      <c r="M6" s="46" t="n"/>
      <c r="N6" s="46" t="n"/>
      <c r="O6" s="46" t="n"/>
      <c r="P6" s="46" t="n"/>
      <c r="Q6" s="46" t="n"/>
      <c r="R6" s="46" t="n"/>
      <c r="S6" s="46" t="n"/>
      <c r="T6" s="46" t="n"/>
      <c r="U6" s="46" t="n"/>
      <c r="V6" s="46" t="n"/>
      <c r="W6" s="46" t="n"/>
      <c r="X6" s="46" t="n"/>
      <c r="Y6" s="46" t="n"/>
      <c r="Z6" s="46" t="n"/>
      <c r="AA6" s="46" t="n"/>
      <c r="AB6" s="46" t="n"/>
    </row>
    <row r="7" ht="14.4" customHeight="1" s="87">
      <c r="A7" s="48" t="n">
        <v>44509</v>
      </c>
      <c r="B7" s="47" t="n"/>
      <c r="C7" s="45" t="inlineStr">
        <is>
          <t>CWA</t>
        </is>
      </c>
      <c r="D7" s="47" t="inlineStr">
        <is>
          <t>WA114</t>
        </is>
      </c>
      <c r="E7" s="43">
        <f>VLOOKUP($D7,'YARN CODES'!$A$2:$E1000,2,0)</f>
        <v/>
      </c>
      <c r="F7" s="43">
        <f>VLOOKUP($D7,'YARN CODES'!$A$2:$E1000,3,0)</f>
        <v/>
      </c>
      <c r="G7" s="43">
        <f>VLOOKUP($D7,'YARN CODES'!$A$2:$E1000,4,0)</f>
        <v/>
      </c>
      <c r="H7" s="43">
        <f>VLOOKUP($D7,'YARN CODES'!$A$2:$E1000,5,0)</f>
        <v/>
      </c>
      <c r="I7" s="47" t="n">
        <v>175</v>
      </c>
      <c r="J7" s="44" t="inlineStr">
        <is>
          <t>KGS</t>
        </is>
      </c>
      <c r="K7" s="45" t="n"/>
      <c r="L7" s="46" t="n"/>
      <c r="M7" s="46" t="n"/>
      <c r="N7" s="46" t="n"/>
      <c r="O7" s="46" t="n"/>
      <c r="P7" s="46" t="n"/>
      <c r="Q7" s="46" t="n"/>
      <c r="R7" s="46" t="n"/>
      <c r="S7" s="46" t="n"/>
      <c r="T7" s="46" t="n"/>
      <c r="U7" s="46" t="n"/>
      <c r="V7" s="46" t="n"/>
      <c r="W7" s="46" t="n"/>
      <c r="X7" s="46" t="n"/>
      <c r="Y7" s="46" t="n"/>
      <c r="Z7" s="46" t="n"/>
      <c r="AA7" s="46" t="n"/>
      <c r="AB7" s="46" t="n"/>
    </row>
    <row r="8" ht="14.4" customHeight="1" s="87">
      <c r="A8" s="48" t="n">
        <v>44516</v>
      </c>
      <c r="B8" s="47" t="n"/>
      <c r="C8" s="45" t="inlineStr">
        <is>
          <t>CWA</t>
        </is>
      </c>
      <c r="D8" s="47" t="inlineStr">
        <is>
          <t>WA114</t>
        </is>
      </c>
      <c r="E8" s="43">
        <f>VLOOKUP($D8,'YARN CODES'!$A$2:$E1000,2,0)</f>
        <v/>
      </c>
      <c r="F8" s="43">
        <f>VLOOKUP($D8,'YARN CODES'!$A$2:$E1000,3,0)</f>
        <v/>
      </c>
      <c r="G8" s="43">
        <f>VLOOKUP($D8,'YARN CODES'!$A$2:$E1000,4,0)</f>
        <v/>
      </c>
      <c r="H8" s="43">
        <f>VLOOKUP($D8,'YARN CODES'!$A$2:$E1000,5,0)</f>
        <v/>
      </c>
      <c r="I8" s="47" t="n">
        <v>420</v>
      </c>
      <c r="J8" s="44" t="inlineStr">
        <is>
          <t>KGS</t>
        </is>
      </c>
      <c r="K8" s="45" t="n"/>
      <c r="L8" s="46" t="n"/>
      <c r="M8" s="46" t="n"/>
      <c r="N8" s="46" t="n"/>
      <c r="O8" s="46" t="n"/>
      <c r="P8" s="46" t="n"/>
      <c r="Q8" s="46" t="n"/>
      <c r="R8" s="46" t="n"/>
      <c r="S8" s="46" t="n"/>
      <c r="T8" s="46" t="n"/>
      <c r="U8" s="46" t="n"/>
      <c r="V8" s="46" t="n"/>
      <c r="W8" s="46" t="n"/>
      <c r="X8" s="46" t="n"/>
      <c r="Y8" s="46" t="n"/>
      <c r="Z8" s="46" t="n"/>
      <c r="AA8" s="46" t="n"/>
      <c r="AB8" s="46" t="n"/>
    </row>
    <row r="9" ht="14.4" customHeight="1" s="87">
      <c r="A9" s="48" t="n">
        <v>44519</v>
      </c>
      <c r="B9" s="47" t="n"/>
      <c r="C9" s="45" t="inlineStr">
        <is>
          <t>CWA</t>
        </is>
      </c>
      <c r="D9" s="47" t="inlineStr">
        <is>
          <t>WA114</t>
        </is>
      </c>
      <c r="E9" s="43">
        <f>VLOOKUP($D9,'YARN CODES'!$A$2:$E1000,2,0)</f>
        <v/>
      </c>
      <c r="F9" s="43">
        <f>VLOOKUP($D9,'YARN CODES'!$A$2:$E1000,3,0)</f>
        <v/>
      </c>
      <c r="G9" s="43">
        <f>VLOOKUP($D9,'YARN CODES'!$A$2:$E1000,4,0)</f>
        <v/>
      </c>
      <c r="H9" s="43">
        <f>VLOOKUP($D9,'YARN CODES'!$A$2:$E1000,5,0)</f>
        <v/>
      </c>
      <c r="I9" s="47" t="n">
        <v>306</v>
      </c>
      <c r="J9" s="44" t="inlineStr">
        <is>
          <t>KGS</t>
        </is>
      </c>
      <c r="K9" s="45" t="n"/>
      <c r="L9" s="46" t="n"/>
      <c r="M9" s="46" t="n"/>
      <c r="N9" s="46" t="n"/>
      <c r="O9" s="46" t="n"/>
      <c r="P9" s="46" t="n"/>
      <c r="Q9" s="46" t="n"/>
      <c r="R9" s="46" t="n"/>
      <c r="S9" s="46" t="n"/>
      <c r="T9" s="46" t="n"/>
      <c r="U9" s="46" t="n"/>
      <c r="V9" s="46" t="n"/>
      <c r="W9" s="46" t="n"/>
      <c r="X9" s="46" t="n"/>
      <c r="Y9" s="46" t="n"/>
      <c r="Z9" s="46" t="n"/>
      <c r="AA9" s="46" t="n"/>
      <c r="AB9" s="46" t="n"/>
    </row>
    <row r="10" ht="14.4" customHeight="1" s="87">
      <c r="A10" s="49">
        <f>IFERROR(__xludf.DUMMYFUNCTION("QUERY(WD,""SELECT A,B,C,J,K,L,M,N,P WHERE A IS NOT NULL "",0)"),44501)</f>
        <v/>
      </c>
      <c r="B10" s="50">
        <f>IFERROR(__xludf.DUMMYFUNCTION("""COMPUTED_VALUE"""),"CWA01")</f>
        <v/>
      </c>
      <c r="C10" s="50">
        <f>IFERROR(__xludf.DUMMYFUNCTION("""COMPUTED_VALUE"""),"CWA")</f>
        <v/>
      </c>
      <c r="D10" s="51">
        <f>IFERROR(__xludf.DUMMYFUNCTION("""COMPUTED_VALUE"""),"WA54")</f>
        <v/>
      </c>
      <c r="E10" s="15">
        <f>IFERROR(__xludf.DUMMYFUNCTION("""COMPUTED_VALUE"""),"COTTON")</f>
        <v/>
      </c>
      <c r="F10" s="15">
        <f>IFERROR(__xludf.DUMMYFUNCTION("""COMPUTED_VALUE"""),"2-40 COMED")</f>
        <v/>
      </c>
      <c r="G10" s="15">
        <f>IFERROR(__xludf.DUMMYFUNCTION("""COMPUTED_VALUE"""),"2-40 COTTON COMED")</f>
        <v/>
      </c>
      <c r="H10" s="15">
        <f>IFERROR(__xludf.DUMMYFUNCTION("""COMPUTED_VALUE"""),"2-40 COTTON COMED")</f>
        <v/>
      </c>
      <c r="I10" s="51">
        <f>IFERROR(__xludf.DUMMYFUNCTION("""COMPUTED_VALUE"""),289)</f>
        <v/>
      </c>
      <c r="J10" s="29" t="n"/>
      <c r="K10" s="63">
        <f>IFERROR(__xludf.DUMMYFUNCTION("QUERY(WD,""SELECT U WHERE A IS NOT NULL "",0)"),"")</f>
        <v/>
      </c>
    </row>
    <row r="11" ht="14.4" customHeight="1" s="87">
      <c r="A11" s="33">
        <f>IFERROR(__xludf.DUMMYFUNCTION("""COMPUTED_VALUE"""),44502)</f>
        <v/>
      </c>
      <c r="B11" s="53" t="n"/>
      <c r="C11" s="53">
        <f>IFERROR(__xludf.DUMMYFUNCTION("""COMPUTED_VALUE"""),"CWA")</f>
        <v/>
      </c>
      <c r="D11" s="53">
        <f>IFERROR(__xludf.DUMMYFUNCTION("""COMPUTED_VALUE"""),"WA114")</f>
        <v/>
      </c>
      <c r="E11" s="15">
        <f>IFERROR(__xludf.DUMMYFUNCTION("""COMPUTED_VALUE"""),"COTTON")</f>
        <v/>
      </c>
      <c r="F11" s="15">
        <f>IFERROR(__xludf.DUMMYFUNCTION("""COMPUTED_VALUE"""),"2-40-COTTON")</f>
        <v/>
      </c>
      <c r="G11" s="15">
        <f>IFERROR(__xludf.DUMMYFUNCTION("""COMPUTED_VALUE"""),"ELI")</f>
        <v/>
      </c>
      <c r="H11" s="15">
        <f>IFERROR(__xludf.DUMMYFUNCTION("""COMPUTED_VALUE"""),"ELI")</f>
        <v/>
      </c>
      <c r="I11" s="53">
        <f>IFERROR(__xludf.DUMMYFUNCTION("""COMPUTED_VALUE"""),490)</f>
        <v/>
      </c>
      <c r="J11" s="29" t="n"/>
      <c r="K11" s="51" t="n"/>
    </row>
    <row r="12" ht="14.4" customHeight="1" s="87">
      <c r="A12" s="20">
        <f>IFERROR(__xludf.DUMMYFUNCTION("""COMPUTED_VALUE"""),44503)</f>
        <v/>
      </c>
      <c r="B12" s="51">
        <f>IFERROR(__xludf.DUMMYFUNCTION("""COMPUTED_VALUE"""),"CWA01")</f>
        <v/>
      </c>
      <c r="C12" s="51">
        <f>IFERROR(__xludf.DUMMYFUNCTION("""COMPUTED_VALUE"""),"CWA")</f>
        <v/>
      </c>
      <c r="D12" s="51">
        <f>IFERROR(__xludf.DUMMYFUNCTION("""COMPUTED_VALUE"""),"WA114")</f>
        <v/>
      </c>
      <c r="E12" s="15">
        <f>IFERROR(__xludf.DUMMYFUNCTION("""COMPUTED_VALUE"""),"COTTON")</f>
        <v/>
      </c>
      <c r="F12" s="15">
        <f>IFERROR(__xludf.DUMMYFUNCTION("""COMPUTED_VALUE"""),"2-40-COTTON")</f>
        <v/>
      </c>
      <c r="G12" s="15">
        <f>IFERROR(__xludf.DUMMYFUNCTION("""COMPUTED_VALUE"""),"ELI")</f>
        <v/>
      </c>
      <c r="H12" s="15">
        <f>IFERROR(__xludf.DUMMYFUNCTION("""COMPUTED_VALUE"""),"ELI")</f>
        <v/>
      </c>
      <c r="I12" s="51">
        <f>IFERROR(__xludf.DUMMYFUNCTION("""COMPUTED_VALUE"""),255)</f>
        <v/>
      </c>
      <c r="J12" s="29" t="n"/>
      <c r="K12" s="51" t="n"/>
    </row>
    <row r="13" ht="14.4" customHeight="1" s="87">
      <c r="A13" s="20">
        <f>IFERROR(__xludf.DUMMYFUNCTION("""COMPUTED_VALUE"""),44506)</f>
        <v/>
      </c>
      <c r="B13" s="51">
        <f>IFERROR(__xludf.DUMMYFUNCTION("""COMPUTED_VALUE"""),"CWA01")</f>
        <v/>
      </c>
      <c r="C13" s="51">
        <f>IFERROR(__xludf.DUMMYFUNCTION("""COMPUTED_VALUE"""),"CWA")</f>
        <v/>
      </c>
      <c r="D13" s="51">
        <f>IFERROR(__xludf.DUMMYFUNCTION("""COMPUTED_VALUE"""),"WA54")</f>
        <v/>
      </c>
      <c r="E13" s="15">
        <f>IFERROR(__xludf.DUMMYFUNCTION("""COMPUTED_VALUE"""),"COTTON")</f>
        <v/>
      </c>
      <c r="F13" s="15">
        <f>IFERROR(__xludf.DUMMYFUNCTION("""COMPUTED_VALUE"""),"2-40 COMED")</f>
        <v/>
      </c>
      <c r="G13" s="15">
        <f>IFERROR(__xludf.DUMMYFUNCTION("""COMPUTED_VALUE"""),"2-40 COTTON COMED")</f>
        <v/>
      </c>
      <c r="H13" s="15">
        <f>IFERROR(__xludf.DUMMYFUNCTION("""COMPUTED_VALUE"""),"2-40 COTTON COMED")</f>
        <v/>
      </c>
      <c r="I13" s="51">
        <f>IFERROR(__xludf.DUMMYFUNCTION("""COMPUTED_VALUE"""),125.3)</f>
        <v/>
      </c>
      <c r="J13" s="29" t="n"/>
      <c r="K13" s="51" t="n"/>
    </row>
    <row r="14" ht="14.4" customHeight="1" s="87">
      <c r="A14" s="20">
        <f>IFERROR(__xludf.DUMMYFUNCTION("""COMPUTED_VALUE"""),44509)</f>
        <v/>
      </c>
      <c r="B14" s="51">
        <f>IFERROR(__xludf.DUMMYFUNCTION("""COMPUTED_VALUE"""),"CWA01")</f>
        <v/>
      </c>
      <c r="C14" s="51">
        <f>IFERROR(__xludf.DUMMYFUNCTION("""COMPUTED_VALUE"""),"CWA")</f>
        <v/>
      </c>
      <c r="D14" s="51">
        <f>IFERROR(__xludf.DUMMYFUNCTION("""COMPUTED_VALUE"""),"WA114")</f>
        <v/>
      </c>
      <c r="E14" s="15">
        <f>IFERROR(__xludf.DUMMYFUNCTION("""COMPUTED_VALUE"""),"COTTON")</f>
        <v/>
      </c>
      <c r="F14" s="15">
        <f>IFERROR(__xludf.DUMMYFUNCTION("""COMPUTED_VALUE"""),"2-40-COTTON")</f>
        <v/>
      </c>
      <c r="G14" s="15">
        <f>IFERROR(__xludf.DUMMYFUNCTION("""COMPUTED_VALUE"""),"ELI")</f>
        <v/>
      </c>
      <c r="H14" s="15">
        <f>IFERROR(__xludf.DUMMYFUNCTION("""COMPUTED_VALUE"""),"ELI")</f>
        <v/>
      </c>
      <c r="I14" s="51">
        <f>IFERROR(__xludf.DUMMYFUNCTION("""COMPUTED_VALUE"""),175)</f>
        <v/>
      </c>
      <c r="J14" s="29" t="n"/>
      <c r="K14" s="51" t="n"/>
    </row>
    <row r="15" ht="14.4" customHeight="1" s="87">
      <c r="A15" s="20">
        <f>IFERROR(__xludf.DUMMYFUNCTION("""COMPUTED_VALUE"""),44510)</f>
        <v/>
      </c>
      <c r="B15" s="51" t="n"/>
      <c r="C15" s="51">
        <f>IFERROR(__xludf.DUMMYFUNCTION("""COMPUTED_VALUE"""),"CWA")</f>
        <v/>
      </c>
      <c r="D15" s="51">
        <f>IFERROR(__xludf.DUMMYFUNCTION("""COMPUTED_VALUE"""),"WA05")</f>
        <v/>
      </c>
      <c r="E15" s="15">
        <f>IFERROR(__xludf.DUMMYFUNCTION("""COMPUTED_VALUE"""),"POLYESTER")</f>
        <v/>
      </c>
      <c r="F15" s="15">
        <f>IFERROR(__xludf.DUMMYFUNCTION("""COMPUTED_VALUE"""),"150*350 BRIGHT")</f>
        <v/>
      </c>
      <c r="G15" s="15">
        <f>IFERROR(__xludf.DUMMYFUNCTION("""COMPUTED_VALUE"""),"KORA-BRIGHT")</f>
        <v/>
      </c>
      <c r="H15" s="15">
        <f>IFERROR(__xludf.DUMMYFUNCTION("""COMPUTED_VALUE"""),"KORA-BRIGHT")</f>
        <v/>
      </c>
      <c r="I15" s="51">
        <f>IFERROR(__xludf.DUMMYFUNCTION("""COMPUTED_VALUE"""),336)</f>
        <v/>
      </c>
      <c r="J15" s="29" t="n"/>
      <c r="K15" s="51" t="n"/>
    </row>
    <row r="16" ht="14.4" customHeight="1" s="87">
      <c r="A16" s="20">
        <f>IFERROR(__xludf.DUMMYFUNCTION("""COMPUTED_VALUE"""),44511)</f>
        <v/>
      </c>
      <c r="B16" s="51" t="n"/>
      <c r="C16" s="51">
        <f>IFERROR(__xludf.DUMMYFUNCTION("""COMPUTED_VALUE"""),"CWA")</f>
        <v/>
      </c>
      <c r="D16" s="51">
        <f>IFERROR(__xludf.DUMMYFUNCTION("""COMPUTED_VALUE"""),"WA54")</f>
        <v/>
      </c>
      <c r="E16" s="15">
        <f>IFERROR(__xludf.DUMMYFUNCTION("""COMPUTED_VALUE"""),"COTTON")</f>
        <v/>
      </c>
      <c r="F16" s="15">
        <f>IFERROR(__xludf.DUMMYFUNCTION("""COMPUTED_VALUE"""),"2-40 COMED")</f>
        <v/>
      </c>
      <c r="G16" s="15">
        <f>IFERROR(__xludf.DUMMYFUNCTION("""COMPUTED_VALUE"""),"2-40 COTTON COMED")</f>
        <v/>
      </c>
      <c r="H16" s="15">
        <f>IFERROR(__xludf.DUMMYFUNCTION("""COMPUTED_VALUE"""),"2-40 COTTON COMED")</f>
        <v/>
      </c>
      <c r="I16" s="51">
        <f>IFERROR(__xludf.DUMMYFUNCTION("""COMPUTED_VALUE"""),405.6)</f>
        <v/>
      </c>
      <c r="J16" s="29" t="n"/>
      <c r="K16" s="51" t="n"/>
    </row>
    <row r="17" ht="14.4" customHeight="1" s="87">
      <c r="A17" s="20">
        <f>IFERROR(__xludf.DUMMYFUNCTION("""COMPUTED_VALUE"""),44511)</f>
        <v/>
      </c>
      <c r="B17" s="51" t="n"/>
      <c r="C17" s="51">
        <f>IFERROR(__xludf.DUMMYFUNCTION("""COMPUTED_VALUE"""),"CWA")</f>
        <v/>
      </c>
      <c r="D17" s="51">
        <f>IFERROR(__xludf.DUMMYFUNCTION("""COMPUTED_VALUE"""),"WA54")</f>
        <v/>
      </c>
      <c r="E17" s="15">
        <f>IFERROR(__xludf.DUMMYFUNCTION("""COMPUTED_VALUE"""),"COTTON")</f>
        <v/>
      </c>
      <c r="F17" s="15">
        <f>IFERROR(__xludf.DUMMYFUNCTION("""COMPUTED_VALUE"""),"2-40 COMED")</f>
        <v/>
      </c>
      <c r="G17" s="15">
        <f>IFERROR(__xludf.DUMMYFUNCTION("""COMPUTED_VALUE"""),"2-40 COTTON COMED")</f>
        <v/>
      </c>
      <c r="H17" s="15">
        <f>IFERROR(__xludf.DUMMYFUNCTION("""COMPUTED_VALUE"""),"2-40 COTTON COMED")</f>
        <v/>
      </c>
      <c r="I17" s="51">
        <f>IFERROR(__xludf.DUMMYFUNCTION("""COMPUTED_VALUE"""),391.6)</f>
        <v/>
      </c>
      <c r="J17" s="29" t="n"/>
      <c r="K17" s="51" t="n"/>
    </row>
    <row r="18" ht="14.4" customHeight="1" s="87">
      <c r="A18" s="20">
        <f>IFERROR(__xludf.DUMMYFUNCTION("""COMPUTED_VALUE"""),44512)</f>
        <v/>
      </c>
      <c r="B18" s="51" t="n"/>
      <c r="C18" s="51">
        <f>IFERROR(__xludf.DUMMYFUNCTION("""COMPUTED_VALUE"""),"CWA")</f>
        <v/>
      </c>
      <c r="D18" s="51">
        <f>IFERROR(__xludf.DUMMYFUNCTION("""COMPUTED_VALUE"""),"WA115")</f>
        <v/>
      </c>
      <c r="E18" s="15">
        <f>IFERROR(__xludf.DUMMYFUNCTION("""COMPUTED_VALUE"""),"POLYESTER")</f>
        <v/>
      </c>
      <c r="F18" s="15">
        <f>IFERROR(__xludf.DUMMYFUNCTION("""COMPUTED_VALUE"""),"150 POLYESTER")</f>
        <v/>
      </c>
      <c r="G18" s="15">
        <f>IFERROR(__xludf.DUMMYFUNCTION("""COMPUTED_VALUE"""),"TAUPE")</f>
        <v/>
      </c>
      <c r="H18" s="15">
        <f>IFERROR(__xludf.DUMMYFUNCTION("""COMPUTED_VALUE"""),"TAUPE")</f>
        <v/>
      </c>
      <c r="I18" s="51">
        <f>IFERROR(__xludf.DUMMYFUNCTION("""COMPUTED_VALUE"""),273.24)</f>
        <v/>
      </c>
      <c r="J18" s="29" t="n"/>
      <c r="K18" s="51" t="n"/>
    </row>
    <row r="19" ht="14.4" customHeight="1" s="87">
      <c r="A19" s="20">
        <f>IFERROR(__xludf.DUMMYFUNCTION("""COMPUTED_VALUE"""),44513)</f>
        <v/>
      </c>
      <c r="B19" s="51" t="n"/>
      <c r="C19" s="51">
        <f>IFERROR(__xludf.DUMMYFUNCTION("""COMPUTED_VALUE"""),"CWA")</f>
        <v/>
      </c>
      <c r="D19" s="51">
        <f>IFERROR(__xludf.DUMMYFUNCTION("""COMPUTED_VALUE"""),"WA02")</f>
        <v/>
      </c>
      <c r="E19" s="15">
        <f>IFERROR(__xludf.DUMMYFUNCTION("""COMPUTED_VALUE"""),"POLYESTER")</f>
        <v/>
      </c>
      <c r="F19" s="15">
        <f>IFERROR(__xludf.DUMMYFUNCTION("""COMPUTED_VALUE"""),"150*350 BRIGHT")</f>
        <v/>
      </c>
      <c r="G19" s="15">
        <f>IFERROR(__xludf.DUMMYFUNCTION("""COMPUTED_VALUE"""),"9151 BRIGHT")</f>
        <v/>
      </c>
      <c r="H19" s="15">
        <f>IFERROR(__xludf.DUMMYFUNCTION("""COMPUTED_VALUE"""),"9151 BRIGHT")</f>
        <v/>
      </c>
      <c r="I19" s="51">
        <f>IFERROR(__xludf.DUMMYFUNCTION("""COMPUTED_VALUE"""),192.5)</f>
        <v/>
      </c>
      <c r="J19" s="29" t="n"/>
      <c r="K19" s="51" t="n"/>
    </row>
    <row r="20" ht="14.4" customHeight="1" s="87">
      <c r="A20" s="20">
        <f>IFERROR(__xludf.DUMMYFUNCTION("""COMPUTED_VALUE"""),44515)</f>
        <v/>
      </c>
      <c r="B20" s="51" t="n"/>
      <c r="C20" s="51">
        <f>IFERROR(__xludf.DUMMYFUNCTION("""COMPUTED_VALUE"""),"CWA")</f>
        <v/>
      </c>
      <c r="D20" s="51">
        <f>IFERROR(__xludf.DUMMYFUNCTION("""COMPUTED_VALUE"""),"WA54")</f>
        <v/>
      </c>
      <c r="E20" s="15">
        <f>IFERROR(__xludf.DUMMYFUNCTION("""COMPUTED_VALUE"""),"COTTON")</f>
        <v/>
      </c>
      <c r="F20" s="15">
        <f>IFERROR(__xludf.DUMMYFUNCTION("""COMPUTED_VALUE"""),"2-40 COMED")</f>
        <v/>
      </c>
      <c r="G20" s="15">
        <f>IFERROR(__xludf.DUMMYFUNCTION("""COMPUTED_VALUE"""),"2-40 COTTON COMED")</f>
        <v/>
      </c>
      <c r="H20" s="15">
        <f>IFERROR(__xludf.DUMMYFUNCTION("""COMPUTED_VALUE"""),"2-40 COTTON COMED")</f>
        <v/>
      </c>
      <c r="I20" s="51">
        <f>IFERROR(__xludf.DUMMYFUNCTION("""COMPUTED_VALUE"""),427.2)</f>
        <v/>
      </c>
      <c r="J20" s="29" t="n"/>
      <c r="K20" s="51" t="n"/>
    </row>
    <row r="21" ht="14.4" customHeight="1" s="87">
      <c r="A21" s="20">
        <f>IFERROR(__xludf.DUMMYFUNCTION("""COMPUTED_VALUE"""),44515)</f>
        <v/>
      </c>
      <c r="B21" s="51" t="n"/>
      <c r="C21" s="51">
        <f>IFERROR(__xludf.DUMMYFUNCTION("""COMPUTED_VALUE"""),"CWA")</f>
        <v/>
      </c>
      <c r="D21" s="51">
        <f>IFERROR(__xludf.DUMMYFUNCTION("""COMPUTED_VALUE"""),"WA54")</f>
        <v/>
      </c>
      <c r="E21" s="15">
        <f>IFERROR(__xludf.DUMMYFUNCTION("""COMPUTED_VALUE"""),"COTTON")</f>
        <v/>
      </c>
      <c r="F21" s="15">
        <f>IFERROR(__xludf.DUMMYFUNCTION("""COMPUTED_VALUE"""),"2-40 COMED")</f>
        <v/>
      </c>
      <c r="G21" s="15">
        <f>IFERROR(__xludf.DUMMYFUNCTION("""COMPUTED_VALUE"""),"2-40 COTTON COMED")</f>
        <v/>
      </c>
      <c r="H21" s="15">
        <f>IFERROR(__xludf.DUMMYFUNCTION("""COMPUTED_VALUE"""),"2-40 COTTON COMED")</f>
        <v/>
      </c>
      <c r="I21" s="51">
        <f>IFERROR(__xludf.DUMMYFUNCTION("""COMPUTED_VALUE"""),427.2)</f>
        <v/>
      </c>
      <c r="J21" s="29" t="n"/>
      <c r="K21" s="51" t="n"/>
    </row>
    <row r="22" ht="14.4" customHeight="1" s="87">
      <c r="A22" s="20">
        <f>IFERROR(__xludf.DUMMYFUNCTION("""COMPUTED_VALUE"""),44516)</f>
        <v/>
      </c>
      <c r="B22" s="51" t="n"/>
      <c r="C22" s="51">
        <f>IFERROR(__xludf.DUMMYFUNCTION("""COMPUTED_VALUE"""),"CWA")</f>
        <v/>
      </c>
      <c r="D22" s="51">
        <f>IFERROR(__xludf.DUMMYFUNCTION("""COMPUTED_VALUE"""),"WA114")</f>
        <v/>
      </c>
      <c r="E22" s="15">
        <f>IFERROR(__xludf.DUMMYFUNCTION("""COMPUTED_VALUE"""),"COTTON")</f>
        <v/>
      </c>
      <c r="F22" s="15">
        <f>IFERROR(__xludf.DUMMYFUNCTION("""COMPUTED_VALUE"""),"2-40-COTTON")</f>
        <v/>
      </c>
      <c r="G22" s="15">
        <f>IFERROR(__xludf.DUMMYFUNCTION("""COMPUTED_VALUE"""),"ELI")</f>
        <v/>
      </c>
      <c r="H22" s="15">
        <f>IFERROR(__xludf.DUMMYFUNCTION("""COMPUTED_VALUE"""),"ELI")</f>
        <v/>
      </c>
      <c r="I22" s="51">
        <f>IFERROR(__xludf.DUMMYFUNCTION("""COMPUTED_VALUE"""),420)</f>
        <v/>
      </c>
      <c r="J22" s="29" t="n"/>
      <c r="K22" s="51" t="n"/>
    </row>
    <row r="23" ht="14.4" customHeight="1" s="87">
      <c r="A23" s="20">
        <f>IFERROR(__xludf.DUMMYFUNCTION("""COMPUTED_VALUE"""),44517)</f>
        <v/>
      </c>
      <c r="B23" s="51" t="n"/>
      <c r="C23" s="51">
        <f>IFERROR(__xludf.DUMMYFUNCTION("""COMPUTED_VALUE"""),"CWA")</f>
        <v/>
      </c>
      <c r="D23" s="51">
        <f>IFERROR(__xludf.DUMMYFUNCTION("""COMPUTED_VALUE"""),"WA156")</f>
        <v/>
      </c>
      <c r="E23" s="15">
        <f>IFERROR(__xludf.DUMMYFUNCTION("""COMPUTED_VALUE"""),"COTTON")</f>
        <v/>
      </c>
      <c r="F23" s="15">
        <f>IFERROR(__xludf.DUMMYFUNCTION("""COMPUTED_VALUE"""),"2/60 COTTON")</f>
        <v/>
      </c>
      <c r="G23" s="15">
        <f>IFERROR(__xludf.DUMMYFUNCTION("""COMPUTED_VALUE"""),"2/60 COTTON")</f>
        <v/>
      </c>
      <c r="H23" s="15">
        <f>IFERROR(__xludf.DUMMYFUNCTION("""COMPUTED_VALUE"""),"2/60 COTTON")</f>
        <v/>
      </c>
      <c r="I23" s="51">
        <f>IFERROR(__xludf.DUMMYFUNCTION("""COMPUTED_VALUE"""),17)</f>
        <v/>
      </c>
      <c r="J23" s="29" t="n"/>
      <c r="K23" s="51" t="n"/>
    </row>
    <row r="24" ht="14.4" customHeight="1" s="87">
      <c r="A24" s="20">
        <f>IFERROR(__xludf.DUMMYFUNCTION("""COMPUTED_VALUE"""),44517)</f>
        <v/>
      </c>
      <c r="B24" s="51" t="n"/>
      <c r="C24" s="51">
        <f>IFERROR(__xludf.DUMMYFUNCTION("""COMPUTED_VALUE"""),"CWA")</f>
        <v/>
      </c>
      <c r="D24" s="51">
        <f>IFERROR(__xludf.DUMMYFUNCTION("""COMPUTED_VALUE"""),"WA95")</f>
        <v/>
      </c>
      <c r="E24" s="15">
        <f>IFERROR(__xludf.DUMMYFUNCTION("""COMPUTED_VALUE"""),"POLYESTER")</f>
        <v/>
      </c>
      <c r="F24" s="15">
        <f>IFERROR(__xludf.DUMMYFUNCTION("""COMPUTED_VALUE"""),"150 POLYESTER")</f>
        <v/>
      </c>
      <c r="G24" s="15">
        <f>IFERROR(__xludf.DUMMYFUNCTION("""COMPUTED_VALUE"""),"TWISTED DOPE BLACK")</f>
        <v/>
      </c>
      <c r="H24" s="15">
        <f>IFERROR(__xludf.DUMMYFUNCTION("""COMPUTED_VALUE"""),"TWISTED DOPE BLACK")</f>
        <v/>
      </c>
      <c r="I24" s="51">
        <f>IFERROR(__xludf.DUMMYFUNCTION("""COMPUTED_VALUE"""),101)</f>
        <v/>
      </c>
      <c r="J24" s="29" t="n"/>
      <c r="K24" s="51" t="n"/>
    </row>
    <row r="25" ht="14.4" customHeight="1" s="87">
      <c r="A25" s="20">
        <f>IFERROR(__xludf.DUMMYFUNCTION("""COMPUTED_VALUE"""),44518)</f>
        <v/>
      </c>
      <c r="B25" s="51" t="n"/>
      <c r="C25" s="51">
        <f>IFERROR(__xludf.DUMMYFUNCTION("""COMPUTED_VALUE"""),"CWA")</f>
        <v/>
      </c>
      <c r="D25" s="51">
        <f>IFERROR(__xludf.DUMMYFUNCTION("""COMPUTED_VALUE"""),"WA95")</f>
        <v/>
      </c>
      <c r="E25" s="15">
        <f>IFERROR(__xludf.DUMMYFUNCTION("""COMPUTED_VALUE"""),"POLYESTER")</f>
        <v/>
      </c>
      <c r="F25" s="15">
        <f>IFERROR(__xludf.DUMMYFUNCTION("""COMPUTED_VALUE"""),"150 POLYESTER")</f>
        <v/>
      </c>
      <c r="G25" s="15">
        <f>IFERROR(__xludf.DUMMYFUNCTION("""COMPUTED_VALUE"""),"TWISTED DOPE BLACK")</f>
        <v/>
      </c>
      <c r="H25" s="15">
        <f>IFERROR(__xludf.DUMMYFUNCTION("""COMPUTED_VALUE"""),"TWISTED DOPE BLACK")</f>
        <v/>
      </c>
      <c r="I25" s="51">
        <f>IFERROR(__xludf.DUMMYFUNCTION("""COMPUTED_VALUE"""),144.36)</f>
        <v/>
      </c>
      <c r="J25" s="29" t="n"/>
      <c r="K25" s="51" t="n"/>
    </row>
    <row r="26" ht="14.4" customHeight="1" s="87">
      <c r="A26" s="20">
        <f>IFERROR(__xludf.DUMMYFUNCTION("""COMPUTED_VALUE"""),44519)</f>
        <v/>
      </c>
      <c r="B26" s="51" t="n"/>
      <c r="C26" s="51">
        <f>IFERROR(__xludf.DUMMYFUNCTION("""COMPUTED_VALUE"""),"CWA")</f>
        <v/>
      </c>
      <c r="D26" s="51">
        <f>IFERROR(__xludf.DUMMYFUNCTION("""COMPUTED_VALUE"""),"WA114")</f>
        <v/>
      </c>
      <c r="E26" s="15">
        <f>IFERROR(__xludf.DUMMYFUNCTION("""COMPUTED_VALUE"""),"COTTON")</f>
        <v/>
      </c>
      <c r="F26" s="15">
        <f>IFERROR(__xludf.DUMMYFUNCTION("""COMPUTED_VALUE"""),"2-40-COTTON")</f>
        <v/>
      </c>
      <c r="G26" s="15">
        <f>IFERROR(__xludf.DUMMYFUNCTION("""COMPUTED_VALUE"""),"ELI")</f>
        <v/>
      </c>
      <c r="H26" s="15">
        <f>IFERROR(__xludf.DUMMYFUNCTION("""COMPUTED_VALUE"""),"ELI")</f>
        <v/>
      </c>
      <c r="I26" s="51">
        <f>IFERROR(__xludf.DUMMYFUNCTION("""COMPUTED_VALUE"""),306)</f>
        <v/>
      </c>
      <c r="J26" s="29" t="n"/>
      <c r="K26" s="51" t="n"/>
    </row>
    <row r="27" ht="14.4" customHeight="1" s="87">
      <c r="A27" s="20">
        <f>IFERROR(__xludf.DUMMYFUNCTION("""COMPUTED_VALUE"""),44520)</f>
        <v/>
      </c>
      <c r="B27" s="51" t="n"/>
      <c r="C27" s="51">
        <f>IFERROR(__xludf.DUMMYFUNCTION("""COMPUTED_VALUE"""),"CWA")</f>
        <v/>
      </c>
      <c r="D27" s="51">
        <f>IFERROR(__xludf.DUMMYFUNCTION("""COMPUTED_VALUE"""),"WA114")</f>
        <v/>
      </c>
      <c r="E27" s="15">
        <f>IFERROR(__xludf.DUMMYFUNCTION("""COMPUTED_VALUE"""),"COTTON")</f>
        <v/>
      </c>
      <c r="F27" s="15">
        <f>IFERROR(__xludf.DUMMYFUNCTION("""COMPUTED_VALUE"""),"2-40-COTTON")</f>
        <v/>
      </c>
      <c r="G27" s="15">
        <f>IFERROR(__xludf.DUMMYFUNCTION("""COMPUTED_VALUE"""),"ELI")</f>
        <v/>
      </c>
      <c r="H27" s="15">
        <f>IFERROR(__xludf.DUMMYFUNCTION("""COMPUTED_VALUE"""),"ELI")</f>
        <v/>
      </c>
      <c r="I27" s="51">
        <f>IFERROR(__xludf.DUMMYFUNCTION("""COMPUTED_VALUE"""),490)</f>
        <v/>
      </c>
      <c r="J27" s="29" t="n"/>
      <c r="K27" s="51" t="n"/>
    </row>
    <row r="28" ht="14.4" customHeight="1" s="87">
      <c r="A28" s="20">
        <f>IFERROR(__xludf.DUMMYFUNCTION("""COMPUTED_VALUE"""),44522)</f>
        <v/>
      </c>
      <c r="B28" s="51" t="n"/>
      <c r="C28" s="51">
        <f>IFERROR(__xludf.DUMMYFUNCTION("""COMPUTED_VALUE"""),"CWA")</f>
        <v/>
      </c>
      <c r="D28" s="51">
        <f>IFERROR(__xludf.DUMMYFUNCTION("""COMPUTED_VALUE"""),"WA54")</f>
        <v/>
      </c>
      <c r="E28" s="15">
        <f>IFERROR(__xludf.DUMMYFUNCTION("""COMPUTED_VALUE"""),"COTTON")</f>
        <v/>
      </c>
      <c r="F28" s="15">
        <f>IFERROR(__xludf.DUMMYFUNCTION("""COMPUTED_VALUE"""),"2-40 COMED")</f>
        <v/>
      </c>
      <c r="G28" s="15">
        <f>IFERROR(__xludf.DUMMYFUNCTION("""COMPUTED_VALUE"""),"2-40 COTTON COMED")</f>
        <v/>
      </c>
      <c r="H28" s="15">
        <f>IFERROR(__xludf.DUMMYFUNCTION("""COMPUTED_VALUE"""),"2-40 COTTON COMED")</f>
        <v/>
      </c>
      <c r="I28" s="51">
        <f>IFERROR(__xludf.DUMMYFUNCTION("""COMPUTED_VALUE"""),169)</f>
        <v/>
      </c>
      <c r="J28" s="29" t="n"/>
      <c r="K28" s="51" t="n"/>
    </row>
    <row r="29" ht="14.4" customHeight="1" s="87">
      <c r="A29" s="20">
        <f>IFERROR(__xludf.DUMMYFUNCTION("""COMPUTED_VALUE"""),44522)</f>
        <v/>
      </c>
      <c r="B29" s="51" t="n"/>
      <c r="C29" s="51">
        <f>IFERROR(__xludf.DUMMYFUNCTION("""COMPUTED_VALUE"""),"CWA")</f>
        <v/>
      </c>
      <c r="D29" s="51">
        <f>IFERROR(__xludf.DUMMYFUNCTION("""COMPUTED_VALUE"""),"WA117")</f>
        <v/>
      </c>
      <c r="E29" s="15">
        <f>IFERROR(__xludf.DUMMYFUNCTION("""COMPUTED_VALUE"""),"POLYESTER")</f>
        <v/>
      </c>
      <c r="F29" s="15">
        <f>IFERROR(__xludf.DUMMYFUNCTION("""COMPUTED_VALUE"""),"150 POLYESTER")</f>
        <v/>
      </c>
      <c r="G29" s="15">
        <f>IFERROR(__xludf.DUMMYFUNCTION("""COMPUTED_VALUE"""),"SEA GREEN")</f>
        <v/>
      </c>
      <c r="H29" s="15">
        <f>IFERROR(__xludf.DUMMYFUNCTION("""COMPUTED_VALUE"""),"SEA GREEN")</f>
        <v/>
      </c>
      <c r="I29" s="51">
        <f>IFERROR(__xludf.DUMMYFUNCTION("""COMPUTED_VALUE"""),202)</f>
        <v/>
      </c>
      <c r="J29" s="29" t="n"/>
      <c r="K29" s="51" t="n"/>
    </row>
    <row r="30" ht="14.4" customHeight="1" s="87">
      <c r="A30" s="20">
        <f>IFERROR(__xludf.DUMMYFUNCTION("""COMPUTED_VALUE"""),44524)</f>
        <v/>
      </c>
      <c r="B30" s="51" t="n"/>
      <c r="C30" s="51">
        <f>IFERROR(__xludf.DUMMYFUNCTION("""COMPUTED_VALUE"""),"CWA")</f>
        <v/>
      </c>
      <c r="D30" s="51">
        <f>IFERROR(__xludf.DUMMYFUNCTION("""COMPUTED_VALUE"""),"WA94")</f>
        <v/>
      </c>
      <c r="E30" s="15">
        <f>IFERROR(__xludf.DUMMYFUNCTION("""COMPUTED_VALUE"""),"POLYESTER")</f>
        <v/>
      </c>
      <c r="F30" s="15">
        <f>IFERROR(__xludf.DUMMYFUNCTION("""COMPUTED_VALUE"""),"150 POLYESTER")</f>
        <v/>
      </c>
      <c r="G30" s="15">
        <f>IFERROR(__xludf.DUMMYFUNCTION("""COMPUTED_VALUE"""),"KORA TWISTED")</f>
        <v/>
      </c>
      <c r="H30" s="15">
        <f>IFERROR(__xludf.DUMMYFUNCTION("""COMPUTED_VALUE"""),"KORA TWISTED")</f>
        <v/>
      </c>
      <c r="I30" s="51">
        <f>IFERROR(__xludf.DUMMYFUNCTION("""COMPUTED_VALUE"""),114.4)</f>
        <v/>
      </c>
      <c r="J30" s="29" t="n"/>
      <c r="K30" s="51" t="n"/>
    </row>
    <row r="31" ht="14.4" customHeight="1" s="87">
      <c r="A31" s="20">
        <f>IFERROR(__xludf.DUMMYFUNCTION("""COMPUTED_VALUE"""),44524)</f>
        <v/>
      </c>
      <c r="B31" s="51" t="n"/>
      <c r="C31" s="51">
        <f>IFERROR(__xludf.DUMMYFUNCTION("""COMPUTED_VALUE"""),"CWA")</f>
        <v/>
      </c>
      <c r="D31" s="51">
        <f>IFERROR(__xludf.DUMMYFUNCTION("""COMPUTED_VALUE"""),"WA95")</f>
        <v/>
      </c>
      <c r="E31" s="15">
        <f>IFERROR(__xludf.DUMMYFUNCTION("""COMPUTED_VALUE"""),"POLYESTER")</f>
        <v/>
      </c>
      <c r="F31" s="15">
        <f>IFERROR(__xludf.DUMMYFUNCTION("""COMPUTED_VALUE"""),"150 POLYESTER")</f>
        <v/>
      </c>
      <c r="G31" s="15">
        <f>IFERROR(__xludf.DUMMYFUNCTION("""COMPUTED_VALUE"""),"TWISTED DOPE BLACK")</f>
        <v/>
      </c>
      <c r="H31" s="15">
        <f>IFERROR(__xludf.DUMMYFUNCTION("""COMPUTED_VALUE"""),"TWISTED DOPE BLACK")</f>
        <v/>
      </c>
      <c r="I31" s="51">
        <f>IFERROR(__xludf.DUMMYFUNCTION("""COMPUTED_VALUE"""),114.4)</f>
        <v/>
      </c>
      <c r="J31" s="29" t="n"/>
      <c r="K31" s="51" t="n"/>
    </row>
    <row r="32" ht="16.2" customHeight="1" s="87">
      <c r="A32" s="20">
        <f>IFERROR(__xludf.DUMMYFUNCTION("""COMPUTED_VALUE"""),44525)</f>
        <v/>
      </c>
      <c r="B32" s="51" t="n"/>
      <c r="C32" s="51">
        <f>IFERROR(__xludf.DUMMYFUNCTION("""COMPUTED_VALUE"""),"CWA")</f>
        <v/>
      </c>
      <c r="D32" s="51">
        <f>IFERROR(__xludf.DUMMYFUNCTION("""COMPUTED_VALUE"""),"WA05")</f>
        <v/>
      </c>
      <c r="E32" s="15">
        <f>IFERROR(__xludf.DUMMYFUNCTION("""COMPUTED_VALUE"""),"POLYESTER")</f>
        <v/>
      </c>
      <c r="F32" s="15">
        <f>IFERROR(__xludf.DUMMYFUNCTION("""COMPUTED_VALUE"""),"150*350 BRIGHT")</f>
        <v/>
      </c>
      <c r="G32" s="15">
        <f>IFERROR(__xludf.DUMMYFUNCTION("""COMPUTED_VALUE"""),"KORA-BRIGHT")</f>
        <v/>
      </c>
      <c r="H32" s="15">
        <f>IFERROR(__xludf.DUMMYFUNCTION("""COMPUTED_VALUE"""),"KORA-BRIGHT")</f>
        <v/>
      </c>
      <c r="I32" s="51">
        <f>IFERROR(__xludf.DUMMYFUNCTION("""COMPUTED_VALUE"""),346.5)</f>
        <v/>
      </c>
      <c r="J32" s="29" t="n"/>
      <c r="K32" s="51" t="n"/>
    </row>
    <row r="33" ht="16.2" customHeight="1" s="87">
      <c r="A33" s="20">
        <f>IFERROR(__xludf.DUMMYFUNCTION("""COMPUTED_VALUE"""),44526)</f>
        <v/>
      </c>
      <c r="B33" s="51" t="n"/>
      <c r="C33" s="51">
        <f>IFERROR(__xludf.DUMMYFUNCTION("""COMPUTED_VALUE"""),"CWA")</f>
        <v/>
      </c>
      <c r="D33" s="51">
        <f>IFERROR(__xludf.DUMMYFUNCTION("""COMPUTED_VALUE"""),"WA54")</f>
        <v/>
      </c>
      <c r="E33" s="15">
        <f>IFERROR(__xludf.DUMMYFUNCTION("""COMPUTED_VALUE"""),"COTTON")</f>
        <v/>
      </c>
      <c r="F33" s="15">
        <f>IFERROR(__xludf.DUMMYFUNCTION("""COMPUTED_VALUE"""),"2-40 COMED")</f>
        <v/>
      </c>
      <c r="G33" s="15">
        <f>IFERROR(__xludf.DUMMYFUNCTION("""COMPUTED_VALUE"""),"2-40 COTTON COMED")</f>
        <v/>
      </c>
      <c r="H33" s="15">
        <f>IFERROR(__xludf.DUMMYFUNCTION("""COMPUTED_VALUE"""),"2-40 COTTON COMED")</f>
        <v/>
      </c>
      <c r="I33" s="51">
        <f>IFERROR(__xludf.DUMMYFUNCTION("""COMPUTED_VALUE"""),377.42)</f>
        <v/>
      </c>
      <c r="J33" s="29" t="n"/>
      <c r="K33" s="51" t="n"/>
    </row>
    <row r="34" ht="16.2" customHeight="1" s="87">
      <c r="A34" s="20">
        <f>IFERROR(__xludf.DUMMYFUNCTION("""COMPUTED_VALUE"""),44527)</f>
        <v/>
      </c>
      <c r="B34" s="51" t="n"/>
      <c r="C34" s="51">
        <f>IFERROR(__xludf.DUMMYFUNCTION("""COMPUTED_VALUE"""),"CWA")</f>
        <v/>
      </c>
      <c r="D34" s="51">
        <f>IFERROR(__xludf.DUMMYFUNCTION("""COMPUTED_VALUE"""),"WA119")</f>
        <v/>
      </c>
      <c r="E34" s="15">
        <f>IFERROR(__xludf.DUMMYFUNCTION("""COMPUTED_VALUE"""),"POLYESTER")</f>
        <v/>
      </c>
      <c r="F34" s="15">
        <f>IFERROR(__xludf.DUMMYFUNCTION("""COMPUTED_VALUE"""),"150 POLYESTER")</f>
        <v/>
      </c>
      <c r="G34" s="15">
        <f>IFERROR(__xludf.DUMMYFUNCTION("""COMPUTED_VALUE"""),"N BLUE")</f>
        <v/>
      </c>
      <c r="H34" s="15">
        <f>IFERROR(__xludf.DUMMYFUNCTION("""COMPUTED_VALUE"""),"N BLUE")</f>
        <v/>
      </c>
      <c r="I34" s="51">
        <f>IFERROR(__xludf.DUMMYFUNCTION("""COMPUTED_VALUE"""),197.33)</f>
        <v/>
      </c>
      <c r="J34" s="29" t="n"/>
      <c r="K34" s="51" t="n"/>
    </row>
    <row r="35" ht="16.2" customHeight="1" s="87">
      <c r="A35" s="20">
        <f>IFERROR(__xludf.DUMMYFUNCTION("""COMPUTED_VALUE"""),44529)</f>
        <v/>
      </c>
      <c r="B35" s="51" t="n"/>
      <c r="C35" s="51">
        <f>IFERROR(__xludf.DUMMYFUNCTION("""COMPUTED_VALUE"""),"CWA")</f>
        <v/>
      </c>
      <c r="D35" s="51">
        <f>IFERROR(__xludf.DUMMYFUNCTION("""COMPUTED_VALUE"""),"WA114")</f>
        <v/>
      </c>
      <c r="E35" s="15">
        <f>IFERROR(__xludf.DUMMYFUNCTION("""COMPUTED_VALUE"""),"COTTON")</f>
        <v/>
      </c>
      <c r="F35" s="15">
        <f>IFERROR(__xludf.DUMMYFUNCTION("""COMPUTED_VALUE"""),"2-40-COTTON")</f>
        <v/>
      </c>
      <c r="G35" s="15">
        <f>IFERROR(__xludf.DUMMYFUNCTION("""COMPUTED_VALUE"""),"ELI")</f>
        <v/>
      </c>
      <c r="H35" s="15">
        <f>IFERROR(__xludf.DUMMYFUNCTION("""COMPUTED_VALUE"""),"ELI")</f>
        <v/>
      </c>
      <c r="I35" s="51">
        <f>IFERROR(__xludf.DUMMYFUNCTION("""COMPUTED_VALUE"""),490)</f>
        <v/>
      </c>
      <c r="J35" s="29" t="n"/>
      <c r="K35" s="51" t="n"/>
    </row>
    <row r="36" ht="16.2" customHeight="1" s="87">
      <c r="A36" s="20">
        <f>IFERROR(__xludf.DUMMYFUNCTION("""COMPUTED_VALUE"""),44529)</f>
        <v/>
      </c>
      <c r="B36" s="51" t="n"/>
      <c r="C36" s="51">
        <f>IFERROR(__xludf.DUMMYFUNCTION("""COMPUTED_VALUE"""),"CWA")</f>
        <v/>
      </c>
      <c r="D36" s="51">
        <f>IFERROR(__xludf.DUMMYFUNCTION("""COMPUTED_VALUE"""),"WA114")</f>
        <v/>
      </c>
      <c r="E36" s="15">
        <f>IFERROR(__xludf.DUMMYFUNCTION("""COMPUTED_VALUE"""),"COTTON")</f>
        <v/>
      </c>
      <c r="F36" s="15">
        <f>IFERROR(__xludf.DUMMYFUNCTION("""COMPUTED_VALUE"""),"2-40-COTTON")</f>
        <v/>
      </c>
      <c r="G36" s="15">
        <f>IFERROR(__xludf.DUMMYFUNCTION("""COMPUTED_VALUE"""),"ELI")</f>
        <v/>
      </c>
      <c r="H36" s="15">
        <f>IFERROR(__xludf.DUMMYFUNCTION("""COMPUTED_VALUE"""),"ELI")</f>
        <v/>
      </c>
      <c r="I36" s="51">
        <f>IFERROR(__xludf.DUMMYFUNCTION("""COMPUTED_VALUE"""),307.88)</f>
        <v/>
      </c>
      <c r="J36" s="29" t="n"/>
      <c r="K36" s="51" t="n"/>
    </row>
    <row r="37" ht="16.2" customHeight="1" s="87">
      <c r="A37" s="20">
        <f>IFERROR(__xludf.DUMMYFUNCTION("""COMPUTED_VALUE"""),44530)</f>
        <v/>
      </c>
      <c r="B37" s="51" t="n"/>
      <c r="C37" s="51" t="n"/>
      <c r="D37" s="51" t="n"/>
      <c r="E37" s="15" t="n"/>
      <c r="F37" s="15" t="n"/>
      <c r="G37" s="15" t="n"/>
      <c r="H37" s="15" t="n"/>
      <c r="I37" s="51">
        <f>IFERROR(__xludf.DUMMYFUNCTION("""COMPUTED_VALUE"""),144)</f>
        <v/>
      </c>
      <c r="J37" s="29" t="n"/>
      <c r="K37" s="51" t="n"/>
    </row>
    <row r="38" ht="16.2" customHeight="1" s="87">
      <c r="A38" s="20">
        <f>IFERROR(__xludf.DUMMYFUNCTION("""COMPUTED_VALUE"""),44532)</f>
        <v/>
      </c>
      <c r="B38" s="51" t="n"/>
      <c r="C38" s="51" t="n"/>
      <c r="D38" s="51" t="n"/>
      <c r="E38" s="15" t="n"/>
      <c r="F38" s="15" t="n"/>
      <c r="G38" s="15" t="n"/>
      <c r="H38" s="15" t="n"/>
      <c r="I38" s="51" t="n"/>
      <c r="J38" s="29" t="n"/>
      <c r="K38" s="51" t="n"/>
    </row>
    <row r="39" ht="16.2" customHeight="1" s="87">
      <c r="A39" s="20" t="n"/>
      <c r="B39" s="51" t="n"/>
      <c r="C39" s="51" t="n"/>
      <c r="D39" s="51" t="n"/>
      <c r="E39" s="15" t="n"/>
      <c r="F39" s="15" t="n"/>
      <c r="G39" s="15" t="n"/>
      <c r="H39" s="15" t="n"/>
      <c r="I39" s="51" t="n"/>
      <c r="J39" s="29" t="n"/>
      <c r="K39" s="51" t="n"/>
    </row>
    <row r="40" ht="16.2" customHeight="1" s="87">
      <c r="A40" s="20" t="n"/>
      <c r="B40" s="51" t="n"/>
      <c r="C40" s="51" t="n"/>
      <c r="D40" s="51" t="n"/>
      <c r="E40" s="15" t="n"/>
      <c r="F40" s="15" t="n"/>
      <c r="G40" s="15" t="n"/>
      <c r="H40" s="15" t="n"/>
      <c r="I40" s="51" t="n"/>
      <c r="J40" s="29" t="n"/>
      <c r="K40" s="51" t="n"/>
    </row>
    <row r="41" ht="16.2" customHeight="1" s="87">
      <c r="A41" s="20" t="n"/>
      <c r="B41" s="51" t="n"/>
      <c r="C41" s="51" t="n"/>
      <c r="D41" s="51" t="n"/>
      <c r="E41" s="15" t="n"/>
      <c r="F41" s="15" t="n"/>
      <c r="G41" s="15" t="n"/>
      <c r="H41" s="15" t="n"/>
      <c r="I41" s="51" t="n"/>
      <c r="J41" s="29" t="n"/>
      <c r="K41" s="51" t="n"/>
    </row>
    <row r="42" ht="16.2" customHeight="1" s="87">
      <c r="A42" s="20" t="n"/>
      <c r="B42" s="51" t="n"/>
      <c r="C42" s="51" t="n"/>
      <c r="D42" s="51" t="n"/>
      <c r="E42" s="15" t="n"/>
      <c r="F42" s="15" t="n"/>
      <c r="G42" s="15" t="n"/>
      <c r="H42" s="15" t="n"/>
      <c r="I42" s="51" t="n"/>
      <c r="J42" s="29" t="n"/>
      <c r="K42" s="51" t="n"/>
    </row>
    <row r="43" ht="16.2" customHeight="1" s="87">
      <c r="A43" s="20" t="n"/>
      <c r="B43" s="51" t="n"/>
      <c r="C43" s="51" t="n"/>
      <c r="D43" s="51" t="n"/>
      <c r="E43" s="15" t="n"/>
      <c r="F43" s="15" t="n"/>
      <c r="G43" s="15" t="n"/>
      <c r="H43" s="15" t="n"/>
      <c r="I43" s="51" t="n"/>
      <c r="J43" s="29" t="n"/>
      <c r="K43" s="51" t="n"/>
    </row>
    <row r="44" ht="16.2" customHeight="1" s="87">
      <c r="A44" s="20" t="n"/>
      <c r="B44" s="51" t="n"/>
      <c r="C44" s="51" t="n"/>
      <c r="D44" s="51" t="n"/>
      <c r="E44" s="15" t="n"/>
      <c r="F44" s="15" t="n"/>
      <c r="G44" s="15" t="n"/>
      <c r="H44" s="15" t="n"/>
      <c r="I44" s="51" t="n"/>
      <c r="J44" s="29" t="n"/>
      <c r="K44" s="51" t="n"/>
    </row>
    <row r="45" ht="16.2" customHeight="1" s="87">
      <c r="A45" s="20" t="n"/>
      <c r="B45" s="51" t="n"/>
      <c r="C45" s="51" t="n"/>
      <c r="D45" s="51" t="n"/>
      <c r="E45" s="15" t="n"/>
      <c r="F45" s="15" t="n"/>
      <c r="G45" s="15" t="n"/>
      <c r="H45" s="15" t="n"/>
      <c r="I45" s="51" t="n"/>
      <c r="J45" s="29" t="n"/>
      <c r="K45" s="51" t="n"/>
    </row>
    <row r="46" ht="16.2" customHeight="1" s="87">
      <c r="A46" s="20" t="n"/>
      <c r="B46" s="51" t="n"/>
      <c r="C46" s="51" t="n"/>
      <c r="D46" s="51" t="n"/>
      <c r="E46" s="15" t="n"/>
      <c r="F46" s="15" t="n"/>
      <c r="G46" s="15" t="n"/>
      <c r="H46" s="15" t="n"/>
      <c r="I46" s="51" t="n"/>
      <c r="J46" s="29" t="n"/>
      <c r="K46" s="51" t="n"/>
    </row>
    <row r="47" ht="16.2" customHeight="1" s="87">
      <c r="A47" s="20" t="n"/>
      <c r="B47" s="51" t="n"/>
      <c r="C47" s="51" t="n"/>
      <c r="D47" s="51" t="n"/>
      <c r="E47" s="15" t="n"/>
      <c r="F47" s="15" t="n"/>
      <c r="G47" s="15" t="n"/>
      <c r="H47" s="15" t="n"/>
      <c r="I47" s="51" t="n"/>
      <c r="J47" s="29" t="n"/>
      <c r="K47" s="51" t="n"/>
    </row>
    <row r="48" ht="16.2" customHeight="1" s="87">
      <c r="A48" s="20" t="n"/>
      <c r="B48" s="51" t="n"/>
      <c r="C48" s="51" t="n"/>
      <c r="D48" s="51" t="n"/>
      <c r="E48" s="15" t="n"/>
      <c r="F48" s="15" t="n"/>
      <c r="G48" s="15" t="n"/>
      <c r="H48" s="15" t="n"/>
      <c r="I48" s="51" t="n"/>
      <c r="J48" s="29" t="n"/>
      <c r="K48" s="51" t="n"/>
    </row>
    <row r="49" ht="16.2" customHeight="1" s="87">
      <c r="A49" s="20" t="n"/>
      <c r="B49" s="51" t="n"/>
      <c r="C49" s="51" t="n"/>
      <c r="D49" s="51" t="n"/>
      <c r="E49" s="15" t="n"/>
      <c r="F49" s="15" t="n"/>
      <c r="G49" s="15" t="n"/>
      <c r="H49" s="15" t="n"/>
      <c r="I49" s="51" t="n"/>
      <c r="J49" s="29" t="n"/>
      <c r="K49" s="51" t="n"/>
    </row>
    <row r="50" ht="16.2" customHeight="1" s="87">
      <c r="A50" s="20" t="n"/>
      <c r="B50" s="51" t="n"/>
      <c r="C50" s="51" t="n"/>
      <c r="D50" s="51" t="n"/>
      <c r="E50" s="15" t="n"/>
      <c r="F50" s="15" t="n"/>
      <c r="G50" s="15" t="n"/>
      <c r="H50" s="15" t="n"/>
      <c r="I50" s="51" t="n"/>
      <c r="J50" s="29" t="n"/>
      <c r="K50" s="51" t="n"/>
    </row>
    <row r="51" ht="16.2" customHeight="1" s="87">
      <c r="A51" s="20" t="n"/>
      <c r="B51" s="51" t="n"/>
      <c r="C51" s="51" t="n"/>
      <c r="D51" s="51" t="n"/>
      <c r="E51" s="15" t="n"/>
      <c r="F51" s="15" t="n"/>
      <c r="G51" s="15" t="n"/>
      <c r="H51" s="15" t="n"/>
      <c r="I51" s="51" t="n"/>
      <c r="J51" s="29" t="n"/>
      <c r="K51" s="51" t="n"/>
    </row>
    <row r="52" ht="16.2" customHeight="1" s="87">
      <c r="A52" s="20" t="n"/>
      <c r="B52" s="51" t="n"/>
      <c r="C52" s="51" t="n"/>
      <c r="D52" s="51" t="n"/>
      <c r="E52" s="15" t="n"/>
      <c r="F52" s="15" t="n"/>
      <c r="G52" s="15" t="n"/>
      <c r="H52" s="15" t="n"/>
      <c r="I52" s="51" t="n"/>
      <c r="J52" s="29" t="n"/>
      <c r="K52" s="51" t="n"/>
    </row>
    <row r="53" ht="16.2" customHeight="1" s="87">
      <c r="A53" s="20" t="n"/>
      <c r="B53" s="51" t="n"/>
      <c r="C53" s="51" t="n"/>
      <c r="D53" s="51" t="n"/>
      <c r="E53" s="15" t="n"/>
      <c r="F53" s="15" t="n"/>
      <c r="G53" s="15" t="n"/>
      <c r="H53" s="15" t="n"/>
      <c r="I53" s="51" t="n"/>
      <c r="J53" s="29" t="n"/>
      <c r="K53" s="51" t="n"/>
    </row>
    <row r="54" ht="16.2" customHeight="1" s="87">
      <c r="A54" s="20" t="n"/>
      <c r="B54" s="51" t="n"/>
      <c r="C54" s="51" t="n"/>
      <c r="D54" s="51" t="n"/>
      <c r="E54" s="15" t="n"/>
      <c r="F54" s="15" t="n"/>
      <c r="G54" s="15" t="n"/>
      <c r="H54" s="15" t="n"/>
      <c r="I54" s="51" t="n"/>
      <c r="J54" s="29" t="n"/>
      <c r="K54" s="51" t="n"/>
    </row>
    <row r="55" ht="16.2" customHeight="1" s="87">
      <c r="A55" s="20" t="n"/>
      <c r="B55" s="51" t="n"/>
      <c r="C55" s="51" t="n"/>
      <c r="D55" s="51" t="n"/>
      <c r="E55" s="15" t="n"/>
      <c r="F55" s="15" t="n"/>
      <c r="G55" s="15" t="n"/>
      <c r="H55" s="15" t="n"/>
      <c r="I55" s="51" t="n"/>
      <c r="J55" s="29" t="n"/>
      <c r="K55" s="51" t="n"/>
    </row>
    <row r="56" ht="16.2" customHeight="1" s="87">
      <c r="A56" s="20" t="n"/>
      <c r="B56" s="51" t="n"/>
      <c r="C56" s="51" t="n"/>
      <c r="D56" s="51" t="n"/>
      <c r="E56" s="15" t="n"/>
      <c r="F56" s="15" t="n"/>
      <c r="G56" s="15" t="n"/>
      <c r="H56" s="15" t="n"/>
      <c r="I56" s="51" t="n"/>
      <c r="J56" s="29" t="n"/>
      <c r="K56" s="51" t="n"/>
    </row>
    <row r="57" ht="16.2" customHeight="1" s="87">
      <c r="A57" s="20" t="n"/>
      <c r="B57" s="51" t="n"/>
      <c r="C57" s="51" t="n"/>
      <c r="D57" s="51" t="n"/>
      <c r="E57" s="15" t="n"/>
      <c r="F57" s="15" t="n"/>
      <c r="G57" s="15" t="n"/>
      <c r="H57" s="15" t="n"/>
      <c r="I57" s="51" t="n"/>
      <c r="J57" s="29" t="n"/>
      <c r="K57" s="51" t="n"/>
    </row>
    <row r="58" ht="16.2" customHeight="1" s="87">
      <c r="A58" s="20" t="n"/>
      <c r="B58" s="51" t="n"/>
      <c r="C58" s="51" t="n"/>
      <c r="D58" s="51" t="n"/>
      <c r="E58" s="15" t="n"/>
      <c r="F58" s="15" t="n"/>
      <c r="G58" s="15" t="n"/>
      <c r="H58" s="15" t="n"/>
      <c r="I58" s="51" t="n"/>
      <c r="J58" s="29" t="n"/>
      <c r="K58" s="51" t="n"/>
    </row>
    <row r="59" ht="16.2" customHeight="1" s="87">
      <c r="A59" s="20" t="n"/>
      <c r="B59" s="51" t="n"/>
      <c r="C59" s="51" t="n"/>
      <c r="D59" s="51" t="n"/>
      <c r="E59" s="15" t="n"/>
      <c r="F59" s="15" t="n"/>
      <c r="G59" s="15" t="n"/>
      <c r="H59" s="15" t="n"/>
      <c r="I59" s="51" t="n"/>
      <c r="J59" s="29" t="n"/>
      <c r="K59" s="51" t="n"/>
    </row>
    <row r="60" ht="16.2" customHeight="1" s="87">
      <c r="A60" s="20" t="n"/>
      <c r="B60" s="51" t="n"/>
      <c r="C60" s="51" t="n"/>
      <c r="D60" s="51" t="n"/>
      <c r="E60" s="15" t="n"/>
      <c r="F60" s="15" t="n"/>
      <c r="G60" s="15" t="n"/>
      <c r="H60" s="15" t="n"/>
      <c r="I60" s="51" t="n"/>
      <c r="J60" s="29" t="n"/>
      <c r="K60" s="51" t="n"/>
    </row>
    <row r="61" ht="16.2" customHeight="1" s="87">
      <c r="A61" s="20" t="n"/>
      <c r="B61" s="51" t="n"/>
      <c r="C61" s="51" t="n"/>
      <c r="D61" s="51" t="n"/>
      <c r="E61" s="15" t="n"/>
      <c r="F61" s="15" t="n"/>
      <c r="G61" s="15" t="n"/>
      <c r="H61" s="15" t="n"/>
      <c r="I61" s="51" t="n"/>
      <c r="J61" s="29" t="n"/>
      <c r="K61" s="51" t="n"/>
    </row>
    <row r="62" ht="16.2" customHeight="1" s="87">
      <c r="A62" s="20" t="n"/>
      <c r="B62" s="51" t="n"/>
      <c r="C62" s="51" t="n"/>
      <c r="D62" s="51" t="n"/>
      <c r="E62" s="15" t="n"/>
      <c r="F62" s="15" t="n"/>
      <c r="G62" s="15" t="n"/>
      <c r="H62" s="15" t="n"/>
      <c r="I62" s="51" t="n"/>
      <c r="J62" s="29" t="n"/>
      <c r="K62" s="51" t="n"/>
    </row>
    <row r="63" ht="16.2" customHeight="1" s="87">
      <c r="A63" s="20" t="n"/>
      <c r="B63" s="51" t="n"/>
      <c r="C63" s="51" t="n"/>
      <c r="D63" s="51" t="n"/>
      <c r="E63" s="15" t="n"/>
      <c r="F63" s="15" t="n"/>
      <c r="G63" s="15" t="n"/>
      <c r="H63" s="15" t="n"/>
      <c r="I63" s="51" t="n"/>
      <c r="J63" s="29" t="n"/>
      <c r="K63" s="51" t="n"/>
    </row>
    <row r="64" ht="16.2" customHeight="1" s="87">
      <c r="A64" s="20" t="n"/>
      <c r="B64" s="51" t="n"/>
      <c r="C64" s="51" t="n"/>
      <c r="D64" s="51" t="n"/>
      <c r="E64" s="15" t="n"/>
      <c r="F64" s="15" t="n"/>
      <c r="G64" s="15" t="n"/>
      <c r="H64" s="15" t="n"/>
      <c r="I64" s="51" t="n"/>
      <c r="J64" s="29" t="n"/>
      <c r="K64" s="51" t="n"/>
    </row>
    <row r="65" ht="16.2" customHeight="1" s="87">
      <c r="A65" s="20" t="n"/>
      <c r="B65" s="51" t="n"/>
      <c r="C65" s="51" t="n"/>
      <c r="D65" s="51" t="n"/>
      <c r="E65" s="15" t="n"/>
      <c r="F65" s="15" t="n"/>
      <c r="G65" s="15" t="n"/>
      <c r="H65" s="15" t="n"/>
      <c r="I65" s="51" t="n"/>
      <c r="J65" s="29" t="n"/>
      <c r="K65" s="51" t="n"/>
    </row>
    <row r="66" ht="16.2" customHeight="1" s="87">
      <c r="A66" s="20" t="n"/>
      <c r="B66" s="51" t="n"/>
      <c r="C66" s="51" t="n"/>
      <c r="D66" s="51" t="n"/>
      <c r="E66" s="15" t="n"/>
      <c r="F66" s="15" t="n"/>
      <c r="G66" s="15" t="n"/>
      <c r="H66" s="15" t="n"/>
      <c r="I66" s="51" t="n"/>
      <c r="J66" s="29" t="n"/>
      <c r="K66" s="51" t="n"/>
    </row>
    <row r="67" ht="16.2" customHeight="1" s="87">
      <c r="A67" s="20" t="n"/>
      <c r="B67" s="35" t="n"/>
      <c r="C67" s="35" t="n"/>
      <c r="D67" s="35" t="n"/>
      <c r="E67" s="15" t="n"/>
      <c r="F67" s="15" t="n"/>
      <c r="G67" s="15" t="n"/>
      <c r="H67" s="15" t="n"/>
      <c r="I67" s="51" t="n"/>
      <c r="J67" s="29" t="n"/>
      <c r="K67" s="51" t="n"/>
    </row>
    <row r="68" ht="16.2" customHeight="1" s="87">
      <c r="A68" s="20" t="n"/>
      <c r="B68" s="35" t="n"/>
      <c r="C68" s="35" t="n"/>
      <c r="D68" s="35" t="n"/>
      <c r="E68" s="15" t="n"/>
      <c r="F68" s="15" t="n"/>
      <c r="G68" s="15" t="n"/>
      <c r="H68" s="15" t="n"/>
      <c r="I68" s="51" t="n"/>
      <c r="J68" s="29" t="n"/>
      <c r="K68" s="51" t="n"/>
    </row>
    <row r="69" ht="16.2" customHeight="1" s="87">
      <c r="A69" s="20" t="n"/>
      <c r="B69" s="35" t="n"/>
      <c r="C69" s="35" t="n"/>
      <c r="D69" s="35" t="n"/>
      <c r="E69" s="15" t="n"/>
      <c r="F69" s="15" t="n"/>
      <c r="G69" s="15" t="n"/>
      <c r="H69" s="15" t="n"/>
      <c r="I69" s="51" t="n"/>
      <c r="J69" s="29" t="n"/>
      <c r="K69" s="51" t="n"/>
    </row>
    <row r="70" ht="16.2" customHeight="1" s="87">
      <c r="A70" s="20" t="n"/>
      <c r="B70" s="51" t="n"/>
      <c r="C70" s="51" t="n"/>
      <c r="D70" s="51" t="n"/>
      <c r="E70" s="15" t="n"/>
      <c r="F70" s="15" t="n"/>
      <c r="G70" s="15" t="n"/>
      <c r="H70" s="15" t="n"/>
      <c r="I70" s="51" t="n"/>
      <c r="J70" s="29" t="n"/>
      <c r="K70" s="51" t="n"/>
    </row>
    <row r="71" ht="16.2" customHeight="1" s="87">
      <c r="A71" s="20" t="n"/>
      <c r="B71" s="51" t="n"/>
      <c r="C71" s="51" t="n"/>
      <c r="D71" s="51" t="n"/>
      <c r="E71" s="15" t="n"/>
      <c r="F71" s="15" t="n"/>
      <c r="G71" s="15" t="n"/>
      <c r="H71" s="15" t="n"/>
      <c r="I71" s="51" t="n"/>
      <c r="J71" s="29" t="n"/>
      <c r="K71" s="51" t="n"/>
    </row>
    <row r="72" ht="16.2" customHeight="1" s="87">
      <c r="A72" s="20" t="n"/>
      <c r="B72" s="51" t="n"/>
      <c r="C72" s="51" t="n"/>
      <c r="D72" s="51" t="n"/>
      <c r="E72" s="15" t="n"/>
      <c r="F72" s="15" t="n"/>
      <c r="G72" s="15" t="n"/>
      <c r="H72" s="15" t="n"/>
      <c r="I72" s="51" t="n"/>
      <c r="J72" s="29" t="n"/>
      <c r="K72" s="51" t="n"/>
    </row>
    <row r="73" ht="16.2" customHeight="1" s="87">
      <c r="A73" s="20" t="n"/>
      <c r="B73" s="51" t="n"/>
      <c r="C73" s="51" t="n"/>
      <c r="D73" s="51" t="n"/>
      <c r="E73" s="15" t="n"/>
      <c r="F73" s="15" t="n"/>
      <c r="G73" s="15" t="n"/>
      <c r="H73" s="15" t="n"/>
      <c r="I73" s="51" t="n"/>
      <c r="J73" s="29" t="n"/>
      <c r="K73" s="51" t="n"/>
    </row>
    <row r="74" ht="16.2" customHeight="1" s="87">
      <c r="A74" s="20" t="n"/>
      <c r="B74" s="51" t="n"/>
      <c r="C74" s="51" t="n"/>
      <c r="D74" s="51" t="n"/>
      <c r="E74" s="15" t="n"/>
      <c r="F74" s="15" t="n"/>
      <c r="G74" s="15" t="n"/>
      <c r="H74" s="15" t="n"/>
      <c r="I74" s="51" t="n"/>
      <c r="J74" s="29" t="n"/>
      <c r="K74" s="51" t="n"/>
    </row>
    <row r="75" ht="16.2" customHeight="1" s="87">
      <c r="A75" s="20" t="n"/>
      <c r="B75" s="51" t="n"/>
      <c r="C75" s="51" t="n"/>
      <c r="D75" s="51" t="n"/>
      <c r="E75" s="15" t="n"/>
      <c r="F75" s="15" t="n"/>
      <c r="G75" s="15" t="n"/>
      <c r="H75" s="15" t="n"/>
      <c r="I75" s="51" t="n"/>
      <c r="J75" s="29" t="n"/>
      <c r="K75" s="51" t="n"/>
    </row>
    <row r="76" ht="16.2" customHeight="1" s="87">
      <c r="A76" s="20" t="n"/>
      <c r="B76" s="51" t="n"/>
      <c r="C76" s="51" t="n"/>
      <c r="D76" s="51" t="n"/>
      <c r="E76" s="15" t="n"/>
      <c r="F76" s="15" t="n"/>
      <c r="G76" s="15" t="n"/>
      <c r="H76" s="15" t="n"/>
      <c r="I76" s="51" t="n"/>
      <c r="J76" s="29" t="n"/>
      <c r="K76" s="51" t="n"/>
    </row>
    <row r="77" ht="16.2" customHeight="1" s="87">
      <c r="A77" s="20" t="n"/>
      <c r="B77" s="51" t="n"/>
      <c r="C77" s="51" t="n"/>
      <c r="D77" s="51" t="n"/>
      <c r="E77" s="15" t="n"/>
      <c r="F77" s="15" t="n"/>
      <c r="G77" s="15" t="n"/>
      <c r="H77" s="15" t="n"/>
      <c r="I77" s="51" t="n"/>
      <c r="J77" s="29" t="n"/>
      <c r="K77" s="51" t="n"/>
    </row>
    <row r="78" ht="16.2" customHeight="1" s="87">
      <c r="A78" s="20" t="n"/>
      <c r="B78" s="51" t="n"/>
      <c r="C78" s="51" t="n"/>
      <c r="D78" s="51" t="n"/>
      <c r="E78" s="15" t="n"/>
      <c r="F78" s="15" t="n"/>
      <c r="G78" s="15" t="n"/>
      <c r="H78" s="15" t="n"/>
      <c r="I78" s="51" t="n"/>
      <c r="J78" s="29" t="n"/>
      <c r="K78" s="51" t="n"/>
    </row>
    <row r="79" ht="16.2" customHeight="1" s="87">
      <c r="A79" s="20" t="n"/>
      <c r="B79" s="51" t="n"/>
      <c r="C79" s="51" t="n"/>
      <c r="D79" s="51" t="n"/>
      <c r="E79" s="15" t="n"/>
      <c r="F79" s="15" t="n"/>
      <c r="G79" s="15" t="n"/>
      <c r="H79" s="15" t="n"/>
      <c r="I79" s="51" t="n"/>
      <c r="J79" s="29" t="n"/>
      <c r="K79" s="51" t="n"/>
    </row>
    <row r="80" ht="16.2" customHeight="1" s="87">
      <c r="A80" s="20" t="n"/>
      <c r="B80" s="51" t="n"/>
      <c r="C80" s="51" t="n"/>
      <c r="D80" s="51" t="n"/>
      <c r="E80" s="15" t="n"/>
      <c r="F80" s="15" t="n"/>
      <c r="G80" s="15" t="n"/>
      <c r="H80" s="15" t="n"/>
      <c r="I80" s="51" t="n"/>
      <c r="J80" s="29" t="n"/>
      <c r="K80" s="51" t="n"/>
    </row>
    <row r="81" ht="16.2" customHeight="1" s="87">
      <c r="A81" s="20" t="n"/>
      <c r="B81" s="51" t="n"/>
      <c r="C81" s="51" t="n"/>
      <c r="D81" s="51" t="n"/>
      <c r="E81" s="15" t="n"/>
      <c r="F81" s="15" t="n"/>
      <c r="G81" s="15" t="n"/>
      <c r="H81" s="15" t="n"/>
      <c r="I81" s="51" t="n"/>
      <c r="J81" s="29" t="n"/>
      <c r="K81" s="51" t="n"/>
    </row>
    <row r="82" ht="16.2" customHeight="1" s="87">
      <c r="A82" s="20" t="n"/>
      <c r="B82" s="51" t="n"/>
      <c r="C82" s="51" t="n"/>
      <c r="D82" s="51" t="n"/>
      <c r="E82" s="15" t="n"/>
      <c r="F82" s="15" t="n"/>
      <c r="G82" s="15" t="n"/>
      <c r="H82" s="15" t="n"/>
      <c r="I82" s="51" t="n"/>
      <c r="J82" s="29" t="n"/>
      <c r="K82" s="51" t="n"/>
    </row>
    <row r="83" ht="16.2" customHeight="1" s="87">
      <c r="A83" s="20" t="n"/>
      <c r="B83" s="28" t="n"/>
      <c r="C83" s="28" t="n"/>
      <c r="D83" s="28" t="n"/>
      <c r="E83" s="15" t="n"/>
      <c r="F83" s="15" t="n"/>
      <c r="G83" s="15" t="n"/>
      <c r="H83" s="15" t="n"/>
      <c r="I83" s="28" t="n"/>
      <c r="J83" s="29" t="n"/>
      <c r="K83" s="28" t="n"/>
    </row>
    <row r="84" ht="16.2" customHeight="1" s="87">
      <c r="A84" s="20" t="n"/>
      <c r="B84" s="28" t="n"/>
      <c r="C84" s="28" t="n"/>
      <c r="D84" s="28" t="n"/>
      <c r="E84" s="15" t="n"/>
      <c r="F84" s="15" t="n"/>
      <c r="G84" s="15" t="n"/>
      <c r="H84" s="15" t="n"/>
      <c r="I84" s="28" t="n"/>
      <c r="J84" s="29" t="n"/>
      <c r="K84" s="28" t="n"/>
    </row>
    <row r="85" ht="16.2" customHeight="1" s="87">
      <c r="A85" s="20" t="n"/>
      <c r="B85" s="28" t="n"/>
      <c r="C85" s="28" t="n"/>
      <c r="D85" s="28" t="n"/>
      <c r="E85" s="15" t="n"/>
      <c r="F85" s="15" t="n"/>
      <c r="G85" s="15" t="n"/>
      <c r="H85" s="15" t="n"/>
      <c r="I85" s="28" t="n"/>
      <c r="J85" s="29" t="n"/>
      <c r="K85" s="28" t="n"/>
    </row>
    <row r="86" ht="16.2" customHeight="1" s="87">
      <c r="A86" s="20" t="n"/>
      <c r="B86" s="28" t="n"/>
      <c r="C86" s="28" t="n"/>
      <c r="D86" s="28" t="n"/>
      <c r="E86" s="15" t="n"/>
      <c r="F86" s="15" t="n"/>
      <c r="G86" s="15" t="n"/>
      <c r="H86" s="15" t="n"/>
      <c r="I86" s="28" t="n"/>
      <c r="J86" s="29" t="n"/>
      <c r="K86" s="28" t="n"/>
    </row>
    <row r="87" ht="16.2" customHeight="1" s="87">
      <c r="A87" s="20" t="n"/>
      <c r="B87" s="28" t="n"/>
      <c r="C87" s="28" t="n"/>
      <c r="D87" s="28" t="n"/>
      <c r="E87" s="15" t="n"/>
      <c r="F87" s="15" t="n"/>
      <c r="G87" s="15" t="n"/>
      <c r="H87" s="15" t="n"/>
      <c r="I87" s="28" t="n"/>
      <c r="J87" s="29" t="n"/>
      <c r="K87" s="28" t="n"/>
    </row>
    <row r="88" ht="16.2" customHeight="1" s="87">
      <c r="A88" s="23" t="n"/>
      <c r="B88" s="28" t="n"/>
      <c r="C88" s="28" t="n"/>
      <c r="D88" s="28" t="n"/>
      <c r="E88" s="15" t="n"/>
      <c r="F88" s="15" t="n"/>
      <c r="G88" s="15" t="n"/>
      <c r="H88" s="15" t="n"/>
      <c r="I88" s="28" t="n"/>
      <c r="J88" s="29" t="n"/>
      <c r="K88" s="28" t="n"/>
    </row>
    <row r="89" ht="16.2" customHeight="1" s="87">
      <c r="A89" s="23" t="n"/>
      <c r="B89" s="28" t="n"/>
      <c r="C89" s="28" t="n"/>
      <c r="D89" s="28" t="n"/>
      <c r="E89" s="15" t="n"/>
      <c r="F89" s="15" t="n"/>
      <c r="G89" s="15" t="n"/>
      <c r="H89" s="15" t="n"/>
      <c r="I89" s="28" t="n"/>
      <c r="J89" s="29" t="n"/>
      <c r="K89" s="28" t="n"/>
    </row>
    <row r="90" ht="16.2" customHeight="1" s="87">
      <c r="A90" s="23" t="n"/>
      <c r="B90" s="28" t="n"/>
      <c r="C90" s="28" t="n"/>
      <c r="D90" s="28" t="n"/>
      <c r="E90" s="15" t="n"/>
      <c r="F90" s="15" t="n"/>
      <c r="G90" s="15" t="n"/>
      <c r="H90" s="15" t="n"/>
      <c r="I90" s="28" t="n"/>
      <c r="J90" s="29" t="n"/>
      <c r="K90" s="28" t="n"/>
    </row>
    <row r="91" ht="16.2" customHeight="1" s="87">
      <c r="A91" s="23" t="n"/>
      <c r="B91" s="28" t="n"/>
      <c r="C91" s="28" t="n"/>
      <c r="D91" s="28" t="n"/>
      <c r="E91" s="15" t="n"/>
      <c r="F91" s="15" t="n"/>
      <c r="G91" s="15" t="n"/>
      <c r="H91" s="15" t="n"/>
      <c r="I91" s="28" t="n"/>
      <c r="J91" s="29" t="n"/>
      <c r="K91" s="28" t="n"/>
    </row>
    <row r="92" ht="16.2" customHeight="1" s="87">
      <c r="A92" s="23" t="n"/>
      <c r="B92" s="28" t="n"/>
      <c r="C92" s="28" t="n"/>
      <c r="D92" s="28" t="n"/>
      <c r="E92" s="15" t="n"/>
      <c r="F92" s="15" t="n"/>
      <c r="G92" s="15" t="n"/>
      <c r="H92" s="15" t="n"/>
      <c r="I92" s="28" t="n"/>
      <c r="J92" s="29" t="n"/>
      <c r="K92" s="28" t="n"/>
    </row>
    <row r="93" ht="16.2" customHeight="1" s="87">
      <c r="A93" s="23" t="n"/>
      <c r="B93" s="28" t="n"/>
      <c r="C93" s="28" t="n"/>
      <c r="D93" s="28" t="n"/>
      <c r="E93" s="15" t="n"/>
      <c r="F93" s="15" t="n"/>
      <c r="G93" s="15" t="n"/>
      <c r="H93" s="15" t="n"/>
      <c r="I93" s="28" t="n"/>
      <c r="J93" s="29" t="n"/>
      <c r="K93" s="28" t="n"/>
    </row>
    <row r="94" ht="16.2" customHeight="1" s="87">
      <c r="A94" s="23" t="n"/>
      <c r="B94" s="28" t="n"/>
      <c r="C94" s="28" t="n"/>
      <c r="D94" s="28" t="n"/>
      <c r="E94" s="15" t="n"/>
      <c r="F94" s="15" t="n"/>
      <c r="G94" s="15" t="n"/>
      <c r="H94" s="15" t="n"/>
      <c r="I94" s="28" t="n"/>
      <c r="J94" s="29" t="n"/>
      <c r="K94" s="28" t="n"/>
    </row>
    <row r="95" ht="16.2" customHeight="1" s="87">
      <c r="A95" s="23" t="n"/>
      <c r="B95" s="28" t="n"/>
      <c r="C95" s="28" t="n"/>
      <c r="D95" s="28" t="n"/>
      <c r="E95" s="15" t="n"/>
      <c r="F95" s="15" t="n"/>
      <c r="G95" s="15" t="n"/>
      <c r="H95" s="15" t="n"/>
      <c r="I95" s="28" t="n"/>
      <c r="J95" s="29" t="n"/>
      <c r="K95" s="28" t="n"/>
    </row>
    <row r="96" ht="16.2" customHeight="1" s="87">
      <c r="A96" s="23" t="n"/>
      <c r="B96" s="28" t="n"/>
      <c r="C96" s="28" t="n"/>
      <c r="D96" s="28" t="n"/>
      <c r="E96" s="15" t="n"/>
      <c r="F96" s="15" t="n"/>
      <c r="G96" s="15" t="n"/>
      <c r="H96" s="15" t="n"/>
      <c r="I96" s="28" t="n"/>
      <c r="J96" s="29" t="n"/>
      <c r="K96" s="28" t="n"/>
    </row>
    <row r="97" ht="16.2" customHeight="1" s="87">
      <c r="A97" s="23" t="n"/>
      <c r="B97" s="28" t="n"/>
      <c r="C97" s="28" t="n"/>
      <c r="D97" s="28" t="n"/>
      <c r="E97" s="15" t="n"/>
      <c r="F97" s="15" t="n"/>
      <c r="G97" s="15" t="n"/>
      <c r="H97" s="15" t="n"/>
      <c r="I97" s="28" t="n"/>
      <c r="J97" s="29" t="n"/>
      <c r="K97" s="28" t="n"/>
    </row>
    <row r="98" ht="16.2" customHeight="1" s="87">
      <c r="A98" s="23" t="n"/>
      <c r="B98" s="28" t="n"/>
      <c r="C98" s="28" t="n"/>
      <c r="D98" s="28" t="n"/>
      <c r="E98" s="15" t="n"/>
      <c r="F98" s="15" t="n"/>
      <c r="G98" s="15" t="n"/>
      <c r="H98" s="15" t="n"/>
      <c r="I98" s="28" t="n"/>
      <c r="J98" s="29" t="n"/>
      <c r="K98" s="28" t="n"/>
    </row>
    <row r="99" ht="16.2" customHeight="1" s="87">
      <c r="A99" s="23" t="n"/>
      <c r="B99" s="28" t="n"/>
      <c r="C99" s="28" t="n"/>
      <c r="D99" s="28" t="n"/>
      <c r="E99" s="15" t="n"/>
      <c r="F99" s="15" t="n"/>
      <c r="G99" s="15" t="n"/>
      <c r="H99" s="15" t="n"/>
      <c r="I99" s="28" t="n"/>
      <c r="J99" s="29" t="n"/>
      <c r="K99" s="28" t="n"/>
    </row>
    <row r="100" ht="16.2" customHeight="1" s="87">
      <c r="A100" s="23" t="n"/>
      <c r="B100" s="28" t="n"/>
      <c r="C100" s="28" t="n"/>
      <c r="D100" s="28" t="n"/>
      <c r="E100" s="15" t="n"/>
      <c r="F100" s="15" t="n"/>
      <c r="G100" s="15" t="n"/>
      <c r="H100" s="15" t="n"/>
      <c r="I100" s="28" t="n"/>
      <c r="J100" s="29" t="n"/>
      <c r="K100" s="28" t="n"/>
    </row>
    <row r="101" ht="16.2" customHeight="1" s="87">
      <c r="A101" s="23" t="n"/>
      <c r="B101" s="28" t="n"/>
      <c r="C101" s="28" t="n"/>
      <c r="D101" s="28" t="n"/>
      <c r="E101" s="15" t="n"/>
      <c r="F101" s="15" t="n"/>
      <c r="G101" s="15" t="n"/>
      <c r="H101" s="15" t="n"/>
      <c r="I101" s="28" t="n"/>
      <c r="J101" s="29" t="n"/>
      <c r="K101" s="28" t="n"/>
    </row>
    <row r="102" ht="16.2" customHeight="1" s="87">
      <c r="A102" s="23" t="n"/>
      <c r="B102" s="28" t="n"/>
      <c r="C102" s="28" t="n"/>
      <c r="D102" s="28" t="n"/>
      <c r="E102" s="15" t="n"/>
      <c r="F102" s="15" t="n"/>
      <c r="G102" s="15" t="n"/>
      <c r="H102" s="15" t="n"/>
      <c r="I102" s="28" t="n"/>
      <c r="J102" s="29" t="n"/>
      <c r="K102" s="28" t="n"/>
    </row>
    <row r="103" ht="16.2" customHeight="1" s="87">
      <c r="A103" s="23" t="n"/>
      <c r="B103" s="28" t="n"/>
      <c r="C103" s="28" t="n"/>
      <c r="D103" s="28" t="n"/>
      <c r="E103" s="15" t="n"/>
      <c r="F103" s="15" t="n"/>
      <c r="G103" s="15" t="n"/>
      <c r="H103" s="15" t="n"/>
      <c r="I103" s="28" t="n"/>
      <c r="J103" s="29" t="n"/>
      <c r="K103" s="28" t="n"/>
    </row>
    <row r="104" ht="16.2" customHeight="1" s="87">
      <c r="A104" s="23" t="n"/>
      <c r="B104" s="28" t="n"/>
      <c r="C104" s="28" t="n"/>
      <c r="D104" s="28" t="n"/>
      <c r="E104" s="15" t="n"/>
      <c r="F104" s="15" t="n"/>
      <c r="G104" s="15" t="n"/>
      <c r="H104" s="15" t="n"/>
      <c r="I104" s="28" t="n"/>
      <c r="J104" s="29" t="n"/>
      <c r="K104" s="28" t="n"/>
    </row>
    <row r="105" ht="16.2" customHeight="1" s="87">
      <c r="A105" s="23" t="n"/>
      <c r="B105" s="28" t="n"/>
      <c r="C105" s="28" t="n"/>
      <c r="D105" s="28" t="n"/>
      <c r="E105" s="15" t="n"/>
      <c r="F105" s="15" t="n"/>
      <c r="G105" s="15" t="n"/>
      <c r="H105" s="15" t="n"/>
      <c r="I105" s="28" t="n"/>
      <c r="J105" s="29" t="n"/>
      <c r="K105" s="28" t="n"/>
    </row>
    <row r="106" ht="16.2" customHeight="1" s="87">
      <c r="A106" s="23" t="n"/>
      <c r="B106" s="28" t="n"/>
      <c r="C106" s="28" t="n"/>
      <c r="D106" s="28" t="n"/>
      <c r="E106" s="15" t="n"/>
      <c r="F106" s="15" t="n"/>
      <c r="G106" s="15" t="n"/>
      <c r="H106" s="15" t="n"/>
      <c r="I106" s="28" t="n"/>
      <c r="J106" s="29" t="n"/>
      <c r="K106" s="28" t="n"/>
    </row>
    <row r="107" ht="16.2" customHeight="1" s="87">
      <c r="A107" s="23" t="n"/>
      <c r="B107" s="28" t="n"/>
      <c r="C107" s="28" t="n"/>
      <c r="D107" s="28" t="n"/>
      <c r="E107" s="15" t="n"/>
      <c r="F107" s="15" t="n"/>
      <c r="G107" s="15" t="n"/>
      <c r="H107" s="15" t="n"/>
      <c r="I107" s="28" t="n"/>
      <c r="J107" s="29" t="n"/>
      <c r="K107" s="28" t="n"/>
    </row>
    <row r="108" ht="16.2" customHeight="1" s="87">
      <c r="A108" s="23" t="n"/>
      <c r="B108" s="28" t="n"/>
      <c r="C108" s="28" t="n"/>
      <c r="D108" s="28" t="n"/>
      <c r="E108" s="15" t="n"/>
      <c r="F108" s="15" t="n"/>
      <c r="G108" s="15" t="n"/>
      <c r="H108" s="15" t="n"/>
      <c r="I108" s="28" t="n"/>
      <c r="J108" s="29" t="n"/>
      <c r="K108" s="28" t="n"/>
    </row>
    <row r="109" ht="16.2" customHeight="1" s="87">
      <c r="A109" s="23" t="n"/>
      <c r="B109" s="28" t="n"/>
      <c r="C109" s="28" t="n"/>
      <c r="D109" s="28" t="n"/>
      <c r="E109" s="15" t="n"/>
      <c r="F109" s="15" t="n"/>
      <c r="G109" s="15" t="n"/>
      <c r="H109" s="15" t="n"/>
      <c r="I109" s="28" t="n"/>
      <c r="J109" s="29" t="n"/>
      <c r="K109" s="28" t="n"/>
    </row>
    <row r="110" ht="16.2" customHeight="1" s="87">
      <c r="A110" s="23" t="n"/>
      <c r="B110" s="28" t="n"/>
      <c r="C110" s="28" t="n"/>
      <c r="D110" s="28" t="n"/>
      <c r="E110" s="15" t="n"/>
      <c r="F110" s="15" t="n"/>
      <c r="G110" s="15" t="n"/>
      <c r="H110" s="15" t="n"/>
      <c r="I110" s="28" t="n"/>
      <c r="J110" s="29" t="n"/>
      <c r="K110" s="28" t="n"/>
    </row>
    <row r="111" ht="16.2" customHeight="1" s="87">
      <c r="A111" s="23" t="n"/>
      <c r="B111" s="28" t="n"/>
      <c r="C111" s="28" t="n"/>
      <c r="D111" s="28" t="n"/>
      <c r="E111" s="15" t="n"/>
      <c r="F111" s="15" t="n"/>
      <c r="G111" s="15" t="n"/>
      <c r="H111" s="15" t="n"/>
      <c r="I111" s="28" t="n"/>
      <c r="J111" s="29" t="n"/>
      <c r="K111" s="28" t="n"/>
    </row>
    <row r="112" ht="16.2" customHeight="1" s="87">
      <c r="A112" s="23" t="n"/>
      <c r="B112" s="28" t="n"/>
      <c r="C112" s="28" t="n"/>
      <c r="D112" s="28" t="n"/>
      <c r="E112" s="15" t="n"/>
      <c r="F112" s="15" t="n"/>
      <c r="G112" s="15" t="n"/>
      <c r="H112" s="15" t="n"/>
      <c r="I112" s="28" t="n"/>
      <c r="J112" s="29" t="n"/>
      <c r="K112" s="28" t="n"/>
    </row>
    <row r="113" ht="16.2" customHeight="1" s="87">
      <c r="A113" s="23" t="n"/>
      <c r="B113" s="28" t="n"/>
      <c r="C113" s="28" t="n"/>
      <c r="D113" s="28" t="n"/>
      <c r="E113" s="15" t="n"/>
      <c r="F113" s="15" t="n"/>
      <c r="G113" s="15" t="n"/>
      <c r="H113" s="15" t="n"/>
      <c r="I113" s="28" t="n"/>
      <c r="J113" s="29" t="n"/>
      <c r="K113" s="28" t="n"/>
    </row>
    <row r="114" ht="16.2" customHeight="1" s="87">
      <c r="A114" s="23" t="n"/>
      <c r="B114" s="28" t="n"/>
      <c r="C114" s="28" t="n"/>
      <c r="D114" s="28" t="n"/>
      <c r="E114" s="15" t="n"/>
      <c r="F114" s="15" t="n"/>
      <c r="G114" s="15" t="n"/>
      <c r="H114" s="15" t="n"/>
      <c r="I114" s="28" t="n"/>
      <c r="J114" s="29" t="n"/>
      <c r="K114" s="28" t="n"/>
    </row>
    <row r="115" ht="16.2" customHeight="1" s="87">
      <c r="A115" s="23" t="n"/>
      <c r="B115" s="28" t="n"/>
      <c r="C115" s="28" t="n"/>
      <c r="D115" s="28" t="n"/>
      <c r="E115" s="15" t="n"/>
      <c r="F115" s="15" t="n"/>
      <c r="G115" s="15" t="n"/>
      <c r="H115" s="15" t="n"/>
      <c r="I115" s="28" t="n"/>
      <c r="J115" s="29" t="n"/>
      <c r="K115" s="28" t="n"/>
    </row>
    <row r="116" ht="16.2" customHeight="1" s="87">
      <c r="A116" s="23" t="n"/>
      <c r="B116" s="28" t="n"/>
      <c r="C116" s="28" t="n"/>
      <c r="D116" s="28" t="n"/>
      <c r="E116" s="15" t="n"/>
      <c r="F116" s="15" t="n"/>
      <c r="G116" s="15" t="n"/>
      <c r="H116" s="15" t="n"/>
      <c r="I116" s="28" t="n"/>
      <c r="J116" s="29" t="n"/>
      <c r="K116" s="28" t="n"/>
    </row>
    <row r="117" ht="16.2" customHeight="1" s="87">
      <c r="A117" s="23" t="n"/>
      <c r="B117" s="28" t="n"/>
      <c r="C117" s="28" t="n"/>
      <c r="D117" s="28" t="n"/>
      <c r="E117" s="15" t="n"/>
      <c r="F117" s="15" t="n"/>
      <c r="G117" s="15" t="n"/>
      <c r="H117" s="15" t="n"/>
      <c r="I117" s="28" t="n"/>
      <c r="J117" s="29" t="n"/>
      <c r="K117" s="28" t="n"/>
    </row>
    <row r="118" ht="16.2" customHeight="1" s="87">
      <c r="A118" s="23" t="n"/>
      <c r="B118" s="28" t="n"/>
      <c r="C118" s="28" t="n"/>
      <c r="D118" s="28" t="n"/>
      <c r="E118" s="15" t="n"/>
      <c r="F118" s="15" t="n"/>
      <c r="G118" s="15" t="n"/>
      <c r="H118" s="15" t="n"/>
      <c r="I118" s="28" t="n"/>
      <c r="J118" s="29" t="n"/>
      <c r="K118" s="28" t="n"/>
    </row>
    <row r="119" ht="16.2" customHeight="1" s="87">
      <c r="A119" s="23" t="n"/>
      <c r="B119" s="28" t="n"/>
      <c r="C119" s="28" t="n"/>
      <c r="D119" s="28" t="n"/>
      <c r="E119" s="15" t="n"/>
      <c r="F119" s="15" t="n"/>
      <c r="G119" s="15" t="n"/>
      <c r="H119" s="15" t="n"/>
      <c r="I119" s="28" t="n"/>
      <c r="J119" s="29" t="n"/>
      <c r="K119" s="28" t="n"/>
    </row>
    <row r="120" ht="16.2" customHeight="1" s="87">
      <c r="A120" s="23" t="n"/>
      <c r="B120" s="28" t="n"/>
      <c r="C120" s="28" t="n"/>
      <c r="D120" s="28" t="n"/>
      <c r="E120" s="15" t="n"/>
      <c r="F120" s="15" t="n"/>
      <c r="G120" s="15" t="n"/>
      <c r="H120" s="15" t="n"/>
      <c r="I120" s="28" t="n"/>
      <c r="J120" s="29" t="n"/>
      <c r="K120" s="28" t="n"/>
    </row>
    <row r="121" ht="16.2" customHeight="1" s="87">
      <c r="A121" s="23" t="n"/>
      <c r="B121" s="28" t="n"/>
      <c r="C121" s="28" t="n"/>
      <c r="D121" s="28" t="n"/>
      <c r="E121" s="15" t="n"/>
      <c r="F121" s="15" t="n"/>
      <c r="G121" s="15" t="n"/>
      <c r="H121" s="15" t="n"/>
      <c r="I121" s="28" t="n"/>
      <c r="J121" s="29" t="n"/>
      <c r="K121" s="28" t="n"/>
    </row>
    <row r="122" ht="16.2" customHeight="1" s="87">
      <c r="A122" s="23" t="n"/>
      <c r="B122" s="28" t="n"/>
      <c r="C122" s="28" t="n"/>
      <c r="D122" s="28" t="n"/>
      <c r="E122" s="15" t="n"/>
      <c r="F122" s="15" t="n"/>
      <c r="G122" s="15" t="n"/>
      <c r="H122" s="15" t="n"/>
      <c r="I122" s="28" t="n"/>
      <c r="J122" s="29" t="n"/>
      <c r="K122" s="28" t="n"/>
    </row>
    <row r="123" ht="16.2" customHeight="1" s="87">
      <c r="A123" s="26" t="n"/>
      <c r="B123" s="28" t="n"/>
      <c r="C123" s="28" t="n"/>
      <c r="D123" s="28" t="n"/>
      <c r="E123" s="31" t="n"/>
      <c r="F123" s="31" t="n"/>
      <c r="G123" s="31" t="n"/>
      <c r="H123" s="31" t="n"/>
      <c r="I123" s="28" t="n"/>
      <c r="J123" s="29" t="n"/>
      <c r="K123" s="28" t="n"/>
    </row>
    <row r="124" ht="16.2" customHeight="1" s="87">
      <c r="A124" s="26" t="n"/>
      <c r="B124" s="28" t="n"/>
      <c r="C124" s="28" t="n"/>
      <c r="D124" s="28" t="n"/>
      <c r="E124" s="31" t="n"/>
      <c r="F124" s="31" t="n"/>
      <c r="G124" s="31" t="n"/>
      <c r="H124" s="31" t="n"/>
      <c r="I124" s="28" t="n"/>
      <c r="J124" s="29" t="n"/>
      <c r="K124" s="28" t="n"/>
    </row>
    <row r="125" ht="16.2" customHeight="1" s="87">
      <c r="A125" s="26" t="n"/>
      <c r="B125" s="28" t="n"/>
      <c r="C125" s="28" t="n"/>
      <c r="D125" s="28" t="n"/>
      <c r="E125" s="31" t="n"/>
      <c r="F125" s="31" t="n"/>
      <c r="G125" s="31" t="n"/>
      <c r="H125" s="31" t="n"/>
      <c r="I125" s="28" t="n"/>
      <c r="J125" s="29" t="n"/>
      <c r="K125" s="28" t="n"/>
    </row>
    <row r="126" ht="16.2" customHeight="1" s="87">
      <c r="A126" s="26" t="n"/>
      <c r="B126" s="28" t="n"/>
      <c r="C126" s="28" t="n"/>
      <c r="D126" s="28" t="n"/>
      <c r="E126" s="31" t="n"/>
      <c r="F126" s="31" t="n"/>
      <c r="G126" s="31" t="n"/>
      <c r="H126" s="31" t="n"/>
      <c r="I126" s="28" t="n"/>
      <c r="J126" s="29" t="n"/>
      <c r="K126" s="28" t="n"/>
    </row>
    <row r="127" ht="16.2" customHeight="1" s="87">
      <c r="A127" s="26" t="n"/>
      <c r="B127" s="28" t="n"/>
      <c r="C127" s="28" t="n"/>
      <c r="D127" s="28" t="n"/>
      <c r="E127" s="31" t="n"/>
      <c r="F127" s="31" t="n"/>
      <c r="G127" s="31" t="n"/>
      <c r="H127" s="31" t="n"/>
      <c r="I127" s="28" t="n"/>
      <c r="J127" s="29" t="n"/>
      <c r="K127" s="28" t="n"/>
    </row>
    <row r="128" ht="16.2" customHeight="1" s="87">
      <c r="A128" s="26" t="n"/>
      <c r="B128" s="28" t="n"/>
      <c r="C128" s="28" t="n"/>
      <c r="D128" s="28" t="n"/>
      <c r="E128" s="31" t="n"/>
      <c r="F128" s="31" t="n"/>
      <c r="G128" s="31" t="n"/>
      <c r="H128" s="31" t="n"/>
      <c r="I128" s="28" t="n"/>
      <c r="J128" s="29" t="n"/>
      <c r="K128" s="28" t="n"/>
    </row>
    <row r="129" ht="16.2" customHeight="1" s="87">
      <c r="A129" s="26" t="n"/>
      <c r="B129" s="28" t="n"/>
      <c r="C129" s="28" t="n"/>
      <c r="D129" s="28" t="n"/>
      <c r="E129" s="31" t="n"/>
      <c r="F129" s="31" t="n"/>
      <c r="G129" s="31" t="n"/>
      <c r="H129" s="31" t="n"/>
      <c r="I129" s="28" t="n"/>
      <c r="J129" s="29" t="n"/>
      <c r="K129" s="28" t="n"/>
    </row>
    <row r="130" ht="16.2" customHeight="1" s="87">
      <c r="A130" s="26" t="n"/>
      <c r="B130" s="28" t="n"/>
      <c r="C130" s="28" t="n"/>
      <c r="D130" s="28" t="n"/>
      <c r="E130" s="31" t="n"/>
      <c r="F130" s="31" t="n"/>
      <c r="G130" s="31" t="n"/>
      <c r="H130" s="31" t="n"/>
      <c r="I130" s="28" t="n"/>
      <c r="J130" s="29" t="n"/>
      <c r="K130" s="28" t="n"/>
    </row>
    <row r="131" ht="16.2" customHeight="1" s="87">
      <c r="A131" s="26" t="n"/>
      <c r="B131" s="28" t="n"/>
      <c r="C131" s="28" t="n"/>
      <c r="D131" s="28" t="n"/>
      <c r="E131" s="31" t="n"/>
      <c r="F131" s="31" t="n"/>
      <c r="G131" s="31" t="n"/>
      <c r="H131" s="31" t="n"/>
      <c r="I131" s="28" t="n"/>
      <c r="J131" s="29" t="n"/>
      <c r="K131" s="28" t="n"/>
    </row>
    <row r="132" ht="16.2" customHeight="1" s="87">
      <c r="A132" s="26" t="n"/>
      <c r="B132" s="28" t="n"/>
      <c r="C132" s="28" t="n"/>
      <c r="D132" s="28" t="n"/>
      <c r="E132" s="31" t="n"/>
      <c r="F132" s="31" t="n"/>
      <c r="G132" s="31" t="n"/>
      <c r="H132" s="31" t="n"/>
      <c r="I132" s="28" t="n"/>
      <c r="J132" s="29" t="n"/>
      <c r="K132" s="28" t="n"/>
    </row>
    <row r="133" ht="16.2" customHeight="1" s="87">
      <c r="A133" s="26" t="n"/>
      <c r="B133" s="28" t="n"/>
      <c r="C133" s="28" t="n"/>
      <c r="D133" s="28" t="n"/>
      <c r="E133" s="31" t="n"/>
      <c r="F133" s="31" t="n"/>
      <c r="G133" s="31" t="n"/>
      <c r="H133" s="31" t="n"/>
      <c r="I133" s="28" t="n"/>
      <c r="J133" s="29" t="n"/>
      <c r="K133" s="28" t="n"/>
    </row>
    <row r="134" ht="16.2" customHeight="1" s="87">
      <c r="A134" s="26" t="n"/>
      <c r="B134" s="28" t="n"/>
      <c r="C134" s="28" t="n"/>
      <c r="D134" s="28" t="n"/>
      <c r="E134" s="31" t="n"/>
      <c r="F134" s="31" t="n"/>
      <c r="G134" s="31" t="n"/>
      <c r="H134" s="31" t="n"/>
      <c r="I134" s="28" t="n"/>
      <c r="J134" s="29" t="n"/>
      <c r="K134" s="28" t="n"/>
    </row>
    <row r="135" ht="16.2" customHeight="1" s="87">
      <c r="A135" s="26" t="n"/>
      <c r="B135" s="28" t="n"/>
      <c r="C135" s="28" t="n"/>
      <c r="D135" s="28" t="n"/>
      <c r="E135" s="31" t="n"/>
      <c r="F135" s="31" t="n"/>
      <c r="G135" s="31" t="n"/>
      <c r="H135" s="31" t="n"/>
      <c r="I135" s="28" t="n"/>
      <c r="J135" s="29" t="n"/>
      <c r="K135" s="28" t="n"/>
    </row>
    <row r="136" ht="16.2" customHeight="1" s="87">
      <c r="A136" s="26" t="n"/>
      <c r="B136" s="28" t="n"/>
      <c r="C136" s="28" t="n"/>
      <c r="D136" s="28" t="n"/>
      <c r="E136" s="31" t="n"/>
      <c r="F136" s="31" t="n"/>
      <c r="G136" s="31" t="n"/>
      <c r="H136" s="31" t="n"/>
      <c r="I136" s="28" t="n"/>
      <c r="J136" s="29" t="n"/>
      <c r="K136" s="28" t="n"/>
    </row>
    <row r="137" ht="16.2" customHeight="1" s="87">
      <c r="A137" s="26" t="n"/>
      <c r="B137" s="28" t="n"/>
      <c r="C137" s="28" t="n"/>
      <c r="D137" s="28" t="n"/>
      <c r="E137" s="31" t="n"/>
      <c r="F137" s="31" t="n"/>
      <c r="G137" s="31" t="n"/>
      <c r="H137" s="31" t="n"/>
      <c r="I137" s="28" t="n"/>
      <c r="J137" s="29" t="n"/>
      <c r="K137" s="28" t="n"/>
    </row>
    <row r="138" ht="16.2" customHeight="1" s="87">
      <c r="A138" s="26" t="n"/>
      <c r="B138" s="28" t="n"/>
      <c r="C138" s="28" t="n"/>
      <c r="D138" s="28" t="n"/>
      <c r="E138" s="31" t="n"/>
      <c r="F138" s="31" t="n"/>
      <c r="G138" s="31" t="n"/>
      <c r="H138" s="31" t="n"/>
      <c r="I138" s="28" t="n"/>
      <c r="J138" s="29" t="n"/>
      <c r="K138" s="28" t="n"/>
    </row>
    <row r="139" ht="16.2" customHeight="1" s="87">
      <c r="A139" s="26" t="n"/>
      <c r="B139" s="28" t="n"/>
      <c r="C139" s="28" t="n"/>
      <c r="D139" s="28" t="n"/>
      <c r="E139" s="31" t="n"/>
      <c r="F139" s="31" t="n"/>
      <c r="G139" s="31" t="n"/>
      <c r="H139" s="31" t="n"/>
      <c r="I139" s="28" t="n"/>
      <c r="J139" s="29" t="n"/>
      <c r="K139" s="28" t="n"/>
    </row>
    <row r="140" ht="16.2" customHeight="1" s="87">
      <c r="A140" s="26" t="n"/>
      <c r="B140" s="28" t="n"/>
      <c r="C140" s="28" t="n"/>
      <c r="D140" s="28" t="n"/>
      <c r="E140" s="31" t="n"/>
      <c r="F140" s="31" t="n"/>
      <c r="G140" s="31" t="n"/>
      <c r="H140" s="31" t="n"/>
      <c r="I140" s="28" t="n"/>
      <c r="J140" s="29" t="n"/>
      <c r="K140" s="28" t="n"/>
    </row>
    <row r="141" ht="16.2" customHeight="1" s="87">
      <c r="A141" s="26" t="n"/>
      <c r="B141" s="28" t="n"/>
      <c r="C141" s="28" t="n"/>
      <c r="D141" s="28" t="n"/>
      <c r="E141" s="31" t="n"/>
      <c r="F141" s="31" t="n"/>
      <c r="G141" s="31" t="n"/>
      <c r="H141" s="31" t="n"/>
      <c r="I141" s="28" t="n"/>
      <c r="J141" s="29" t="n"/>
      <c r="K141" s="28" t="n"/>
    </row>
    <row r="142" ht="16.2" customHeight="1" s="87">
      <c r="A142" s="26" t="n"/>
      <c r="B142" s="28" t="n"/>
      <c r="C142" s="28" t="n"/>
      <c r="D142" s="28" t="n"/>
      <c r="E142" s="31" t="n"/>
      <c r="F142" s="31" t="n"/>
      <c r="G142" s="31" t="n"/>
      <c r="H142" s="31" t="n"/>
      <c r="I142" s="28" t="n"/>
      <c r="J142" s="29" t="n"/>
      <c r="K142" s="28" t="n"/>
    </row>
    <row r="143" ht="16.2" customHeight="1" s="87">
      <c r="A143" s="26" t="n"/>
      <c r="B143" s="28" t="n"/>
      <c r="C143" s="28" t="n"/>
      <c r="D143" s="28" t="n"/>
      <c r="E143" s="31" t="n"/>
      <c r="F143" s="31" t="n"/>
      <c r="G143" s="31" t="n"/>
      <c r="H143" s="31" t="n"/>
      <c r="I143" s="28" t="n"/>
      <c r="J143" s="29" t="n"/>
      <c r="K143" s="28" t="n"/>
    </row>
    <row r="144" ht="16.2" customHeight="1" s="87">
      <c r="A144" s="26" t="n"/>
      <c r="B144" s="28" t="n"/>
      <c r="C144" s="28" t="n"/>
      <c r="D144" s="28" t="n"/>
      <c r="E144" s="31" t="n"/>
      <c r="F144" s="31" t="n"/>
      <c r="G144" s="31" t="n"/>
      <c r="H144" s="31" t="n"/>
      <c r="I144" s="28" t="n"/>
      <c r="J144" s="29" t="n"/>
      <c r="K144" s="28" t="n"/>
    </row>
    <row r="145" ht="16.2" customHeight="1" s="87">
      <c r="A145" s="26" t="n"/>
      <c r="B145" s="28" t="n"/>
      <c r="C145" s="28" t="n"/>
      <c r="D145" s="28" t="n"/>
      <c r="E145" s="31" t="n"/>
      <c r="F145" s="31" t="n"/>
      <c r="G145" s="31" t="n"/>
      <c r="H145" s="31" t="n"/>
      <c r="I145" s="28" t="n"/>
      <c r="J145" s="29" t="n"/>
      <c r="K145" s="28" t="n"/>
    </row>
    <row r="146" ht="16.2" customHeight="1" s="87">
      <c r="A146" s="26" t="n"/>
      <c r="B146" s="28" t="n"/>
      <c r="C146" s="28" t="n"/>
      <c r="D146" s="28" t="n"/>
      <c r="E146" s="31" t="n"/>
      <c r="F146" s="31" t="n"/>
      <c r="G146" s="31" t="n"/>
      <c r="H146" s="31" t="n"/>
      <c r="I146" s="28" t="n"/>
      <c r="J146" s="29" t="n"/>
      <c r="K146" s="28" t="n"/>
    </row>
    <row r="147" ht="16.2" customHeight="1" s="87">
      <c r="A147" s="26" t="n"/>
      <c r="B147" s="28" t="n"/>
      <c r="C147" s="28" t="n"/>
      <c r="D147" s="28" t="n"/>
      <c r="E147" s="31" t="n"/>
      <c r="F147" s="31" t="n"/>
      <c r="G147" s="31" t="n"/>
      <c r="H147" s="31" t="n"/>
      <c r="I147" s="28" t="n"/>
      <c r="J147" s="29" t="n"/>
      <c r="K147" s="28" t="n"/>
    </row>
    <row r="148" ht="16.2" customHeight="1" s="87">
      <c r="A148" s="26" t="n"/>
      <c r="B148" s="28" t="n"/>
      <c r="C148" s="28" t="n"/>
      <c r="D148" s="28" t="n"/>
      <c r="E148" s="31" t="n"/>
      <c r="F148" s="31" t="n"/>
      <c r="G148" s="31" t="n"/>
      <c r="H148" s="31" t="n"/>
      <c r="I148" s="28" t="n"/>
      <c r="J148" s="29" t="n"/>
      <c r="K148" s="28" t="n"/>
    </row>
    <row r="149" ht="16.2" customHeight="1" s="87">
      <c r="A149" s="26" t="n"/>
      <c r="B149" s="28" t="n"/>
      <c r="C149" s="28" t="n"/>
      <c r="D149" s="28" t="n"/>
      <c r="E149" s="31" t="n"/>
      <c r="F149" s="31" t="n"/>
      <c r="G149" s="31" t="n"/>
      <c r="H149" s="31" t="n"/>
      <c r="I149" s="28" t="n"/>
      <c r="J149" s="29" t="n"/>
      <c r="K149" s="28" t="n"/>
    </row>
    <row r="150" ht="16.2" customHeight="1" s="87">
      <c r="A150" s="26" t="n"/>
      <c r="B150" s="28" t="n"/>
      <c r="C150" s="28" t="n"/>
      <c r="D150" s="28" t="n"/>
      <c r="E150" s="31" t="n"/>
      <c r="F150" s="31" t="n"/>
      <c r="G150" s="31" t="n"/>
      <c r="H150" s="31" t="n"/>
      <c r="I150" s="28" t="n"/>
      <c r="J150" s="29" t="n"/>
      <c r="K150" s="28" t="n"/>
    </row>
    <row r="151" ht="16.2" customHeight="1" s="87">
      <c r="A151" s="26" t="n"/>
      <c r="B151" s="28" t="n"/>
      <c r="C151" s="28" t="n"/>
      <c r="D151" s="28" t="n"/>
      <c r="E151" s="31" t="n"/>
      <c r="F151" s="31" t="n"/>
      <c r="G151" s="31" t="n"/>
      <c r="H151" s="31" t="n"/>
      <c r="I151" s="28" t="n"/>
      <c r="J151" s="29" t="n"/>
      <c r="K151" s="28" t="n"/>
    </row>
    <row r="152" ht="16.2" customHeight="1" s="87">
      <c r="A152" s="26" t="n"/>
      <c r="B152" s="28" t="n"/>
      <c r="C152" s="28" t="n"/>
      <c r="D152" s="28" t="n"/>
      <c r="E152" s="31" t="n"/>
      <c r="F152" s="31" t="n"/>
      <c r="G152" s="31" t="n"/>
      <c r="H152" s="31" t="n"/>
      <c r="I152" s="28" t="n"/>
      <c r="J152" s="29" t="n"/>
      <c r="K152" s="28" t="n"/>
    </row>
    <row r="153" ht="16.2" customHeight="1" s="87">
      <c r="A153" s="26" t="n"/>
      <c r="B153" s="28" t="n"/>
      <c r="C153" s="28" t="n"/>
      <c r="D153" s="28" t="n"/>
      <c r="E153" s="31" t="n"/>
      <c r="F153" s="31" t="n"/>
      <c r="G153" s="31" t="n"/>
      <c r="H153" s="31" t="n"/>
      <c r="I153" s="28" t="n"/>
      <c r="J153" s="29" t="n"/>
      <c r="K153" s="28" t="n"/>
    </row>
    <row r="154" ht="16.2" customHeight="1" s="87">
      <c r="A154" s="26" t="n"/>
      <c r="B154" s="28" t="n"/>
      <c r="C154" s="28" t="n"/>
      <c r="D154" s="28" t="n"/>
      <c r="E154" s="31" t="n"/>
      <c r="F154" s="31" t="n"/>
      <c r="G154" s="31" t="n"/>
      <c r="H154" s="31" t="n"/>
      <c r="I154" s="28" t="n"/>
      <c r="J154" s="29" t="n"/>
      <c r="K154" s="28" t="n"/>
    </row>
    <row r="155" ht="16.2" customHeight="1" s="87">
      <c r="A155" s="26" t="n"/>
      <c r="B155" s="28" t="n"/>
      <c r="C155" s="28" t="n"/>
      <c r="D155" s="28" t="n"/>
      <c r="E155" s="31" t="n"/>
      <c r="F155" s="31" t="n"/>
      <c r="G155" s="31" t="n"/>
      <c r="H155" s="31" t="n"/>
      <c r="I155" s="28" t="n"/>
      <c r="J155" s="29" t="n"/>
      <c r="K155" s="28" t="n"/>
    </row>
    <row r="156" ht="16.2" customHeight="1" s="87">
      <c r="A156" s="26" t="n"/>
      <c r="B156" s="28" t="n"/>
      <c r="C156" s="28" t="n"/>
      <c r="D156" s="28" t="n"/>
      <c r="E156" s="31" t="n"/>
      <c r="F156" s="31" t="n"/>
      <c r="G156" s="31" t="n"/>
      <c r="H156" s="31" t="n"/>
      <c r="I156" s="28" t="n"/>
      <c r="J156" s="29" t="n"/>
      <c r="K156" s="28" t="n"/>
    </row>
    <row r="157" ht="16.2" customHeight="1" s="87">
      <c r="A157" s="26" t="n"/>
      <c r="B157" s="28" t="n"/>
      <c r="C157" s="28" t="n"/>
      <c r="D157" s="28" t="n"/>
      <c r="E157" s="31" t="n"/>
      <c r="F157" s="31" t="n"/>
      <c r="G157" s="31" t="n"/>
      <c r="H157" s="31" t="n"/>
      <c r="I157" s="28" t="n"/>
      <c r="J157" s="29" t="n"/>
      <c r="K157" s="28" t="n"/>
    </row>
    <row r="158" ht="16.2" customHeight="1" s="87">
      <c r="A158" s="26" t="n"/>
      <c r="B158" s="28" t="n"/>
      <c r="C158" s="28" t="n"/>
      <c r="D158" s="28" t="n"/>
      <c r="E158" s="31" t="n"/>
      <c r="F158" s="31" t="n"/>
      <c r="G158" s="31" t="n"/>
      <c r="H158" s="31" t="n"/>
      <c r="I158" s="28" t="n"/>
      <c r="J158" s="29" t="n"/>
      <c r="K158" s="28" t="n"/>
    </row>
    <row r="159" ht="16.2" customHeight="1" s="87">
      <c r="A159" s="26" t="n"/>
      <c r="B159" s="28" t="n"/>
      <c r="C159" s="28" t="n"/>
      <c r="D159" s="28" t="n"/>
      <c r="E159" s="31" t="n"/>
      <c r="F159" s="31" t="n"/>
      <c r="G159" s="31" t="n"/>
      <c r="H159" s="31" t="n"/>
      <c r="I159" s="28" t="n"/>
      <c r="J159" s="29" t="n"/>
      <c r="K159" s="28" t="n"/>
    </row>
    <row r="160" ht="16.2" customHeight="1" s="87">
      <c r="A160" s="26" t="n"/>
      <c r="B160" s="28" t="n"/>
      <c r="C160" s="28" t="n"/>
      <c r="D160" s="28" t="n"/>
      <c r="E160" s="31" t="n"/>
      <c r="F160" s="31" t="n"/>
      <c r="G160" s="31" t="n"/>
      <c r="H160" s="31" t="n"/>
      <c r="I160" s="28" t="n"/>
      <c r="J160" s="29" t="n"/>
      <c r="K160" s="28" t="n"/>
    </row>
    <row r="161" ht="16.2" customHeight="1" s="87">
      <c r="A161" s="26" t="n"/>
      <c r="B161" s="28" t="n"/>
      <c r="C161" s="28" t="n"/>
      <c r="D161" s="28" t="n"/>
      <c r="E161" s="31" t="n"/>
      <c r="F161" s="31" t="n"/>
      <c r="G161" s="31" t="n"/>
      <c r="H161" s="31" t="n"/>
      <c r="I161" s="28" t="n"/>
      <c r="J161" s="29" t="n"/>
      <c r="K161" s="28" t="n"/>
    </row>
    <row r="162" ht="16.2" customHeight="1" s="87">
      <c r="A162" s="26" t="n"/>
      <c r="B162" s="28" t="n"/>
      <c r="C162" s="28" t="n"/>
      <c r="D162" s="28" t="n"/>
      <c r="E162" s="31" t="n"/>
      <c r="F162" s="31" t="n"/>
      <c r="G162" s="31" t="n"/>
      <c r="H162" s="31" t="n"/>
      <c r="I162" s="28" t="n"/>
      <c r="J162" s="29" t="n"/>
      <c r="K162" s="28" t="n"/>
    </row>
    <row r="163" ht="16.2" customHeight="1" s="87">
      <c r="A163" s="26" t="n"/>
      <c r="B163" s="28" t="n"/>
      <c r="C163" s="28" t="n"/>
      <c r="D163" s="28" t="n"/>
      <c r="E163" s="31" t="n"/>
      <c r="F163" s="31" t="n"/>
      <c r="G163" s="31" t="n"/>
      <c r="H163" s="31" t="n"/>
      <c r="I163" s="28" t="n"/>
      <c r="J163" s="29" t="n"/>
      <c r="K163" s="28" t="n"/>
    </row>
    <row r="164" ht="16.2" customHeight="1" s="87">
      <c r="A164" s="26" t="n"/>
      <c r="B164" s="28" t="n"/>
      <c r="C164" s="28" t="n"/>
      <c r="D164" s="28" t="n"/>
      <c r="E164" s="31" t="n"/>
      <c r="F164" s="31" t="n"/>
      <c r="G164" s="31" t="n"/>
      <c r="H164" s="31" t="n"/>
      <c r="I164" s="28" t="n"/>
      <c r="J164" s="29" t="n"/>
      <c r="K164" s="28" t="n"/>
    </row>
    <row r="165" ht="16.2" customHeight="1" s="87">
      <c r="A165" s="26" t="n"/>
      <c r="B165" s="28" t="n"/>
      <c r="C165" s="28" t="n"/>
      <c r="D165" s="28" t="n"/>
      <c r="E165" s="31" t="n"/>
      <c r="F165" s="31" t="n"/>
      <c r="G165" s="31" t="n"/>
      <c r="H165" s="31" t="n"/>
      <c r="I165" s="28" t="n"/>
      <c r="J165" s="29" t="n"/>
      <c r="K165" s="28" t="n"/>
    </row>
    <row r="166" ht="16.2" customHeight="1" s="87">
      <c r="A166" s="26" t="n"/>
      <c r="B166" s="28" t="n"/>
      <c r="C166" s="28" t="n"/>
      <c r="D166" s="28" t="n"/>
      <c r="E166" s="31" t="n"/>
      <c r="F166" s="31" t="n"/>
      <c r="G166" s="31" t="n"/>
      <c r="H166" s="31" t="n"/>
      <c r="I166" s="28" t="n"/>
      <c r="J166" s="29" t="n"/>
      <c r="K166" s="28" t="n"/>
    </row>
    <row r="167" ht="16.2" customHeight="1" s="87">
      <c r="A167" s="26" t="n"/>
      <c r="B167" s="28" t="n"/>
      <c r="C167" s="28" t="n"/>
      <c r="D167" s="28" t="n"/>
      <c r="E167" s="31" t="n"/>
      <c r="F167" s="31" t="n"/>
      <c r="G167" s="31" t="n"/>
      <c r="H167" s="31" t="n"/>
      <c r="I167" s="28" t="n"/>
      <c r="J167" s="29" t="n"/>
      <c r="K167" s="28" t="n"/>
    </row>
    <row r="168" ht="16.2" customHeight="1" s="87">
      <c r="A168" s="26" t="n"/>
      <c r="B168" s="28" t="n"/>
      <c r="C168" s="28" t="n"/>
      <c r="D168" s="28" t="n"/>
      <c r="E168" s="31" t="n"/>
      <c r="F168" s="31" t="n"/>
      <c r="G168" s="31" t="n"/>
      <c r="H168" s="31" t="n"/>
      <c r="I168" s="28" t="n"/>
      <c r="J168" s="29" t="n"/>
      <c r="K168" s="28" t="n"/>
    </row>
    <row r="169" ht="16.2" customHeight="1" s="87">
      <c r="A169" s="26" t="n"/>
      <c r="B169" s="28" t="n"/>
      <c r="C169" s="28" t="n"/>
      <c r="D169" s="28" t="n"/>
      <c r="E169" s="31" t="n"/>
      <c r="F169" s="31" t="n"/>
      <c r="G169" s="31" t="n"/>
      <c r="H169" s="31" t="n"/>
      <c r="I169" s="28" t="n"/>
      <c r="J169" s="29" t="n"/>
      <c r="K169" s="28" t="n"/>
    </row>
    <row r="170" ht="16.2" customHeight="1" s="87">
      <c r="A170" s="26" t="n"/>
      <c r="B170" s="28" t="n"/>
      <c r="C170" s="28" t="n"/>
      <c r="D170" s="28" t="n"/>
      <c r="E170" s="31" t="n"/>
      <c r="F170" s="31" t="n"/>
      <c r="G170" s="31" t="n"/>
      <c r="H170" s="31" t="n"/>
      <c r="I170" s="28" t="n"/>
      <c r="J170" s="29" t="n"/>
      <c r="K170" s="28" t="n"/>
    </row>
    <row r="171" ht="16.2" customHeight="1" s="87">
      <c r="A171" s="26" t="n"/>
      <c r="B171" s="28" t="n"/>
      <c r="C171" s="28" t="n"/>
      <c r="D171" s="28" t="n"/>
      <c r="E171" s="31" t="n"/>
      <c r="F171" s="31" t="n"/>
      <c r="G171" s="31" t="n"/>
      <c r="H171" s="31" t="n"/>
      <c r="I171" s="28" t="n"/>
      <c r="J171" s="29" t="n"/>
      <c r="K171" s="28" t="n"/>
    </row>
    <row r="172" ht="16.2" customHeight="1" s="87">
      <c r="A172" s="26" t="n"/>
      <c r="B172" s="28" t="n"/>
      <c r="C172" s="28" t="n"/>
      <c r="D172" s="28" t="n"/>
      <c r="E172" s="31" t="n"/>
      <c r="F172" s="31" t="n"/>
      <c r="G172" s="31" t="n"/>
      <c r="H172" s="31" t="n"/>
      <c r="I172" s="28" t="n"/>
      <c r="J172" s="29" t="n"/>
      <c r="K172" s="28" t="n"/>
    </row>
    <row r="173" ht="16.2" customHeight="1" s="87">
      <c r="A173" s="26" t="n"/>
      <c r="B173" s="28" t="n"/>
      <c r="C173" s="28" t="n"/>
      <c r="D173" s="28" t="n"/>
      <c r="E173" s="31" t="n"/>
      <c r="F173" s="31" t="n"/>
      <c r="G173" s="31" t="n"/>
      <c r="H173" s="31" t="n"/>
      <c r="I173" s="28" t="n"/>
      <c r="J173" s="29" t="n"/>
      <c r="K173" s="28" t="n"/>
    </row>
    <row r="174" ht="16.2" customHeight="1" s="87">
      <c r="A174" s="26" t="n"/>
      <c r="B174" s="28" t="n"/>
      <c r="C174" s="28" t="n"/>
      <c r="D174" s="28" t="n"/>
      <c r="E174" s="31" t="n"/>
      <c r="F174" s="31" t="n"/>
      <c r="G174" s="31" t="n"/>
      <c r="H174" s="31" t="n"/>
      <c r="I174" s="28" t="n"/>
      <c r="J174" s="29" t="n"/>
      <c r="K174" s="30" t="n"/>
    </row>
    <row r="175" ht="16.2" customHeight="1" s="87">
      <c r="A175" s="26" t="n"/>
      <c r="B175" s="28" t="n"/>
      <c r="C175" s="28" t="n"/>
      <c r="D175" s="28" t="n"/>
      <c r="E175" s="31" t="n"/>
      <c r="F175" s="31" t="n"/>
      <c r="G175" s="31" t="n"/>
      <c r="H175" s="31" t="n"/>
      <c r="I175" s="28" t="n"/>
      <c r="J175" s="29" t="n"/>
      <c r="K175" s="30" t="n"/>
    </row>
    <row r="176" ht="16.2" customHeight="1" s="87">
      <c r="A176" s="30" t="n"/>
      <c r="B176" s="30" t="n"/>
      <c r="C176" s="30" t="n"/>
      <c r="D176" s="30" t="n"/>
      <c r="E176" s="31" t="n"/>
      <c r="F176" s="31" t="n"/>
      <c r="G176" s="31" t="n"/>
      <c r="H176" s="31" t="n"/>
      <c r="I176" s="30" t="n"/>
      <c r="J176" s="30" t="n"/>
      <c r="K176" s="30" t="n"/>
    </row>
    <row r="177" ht="16.2" customHeight="1" s="87">
      <c r="A177" s="30" t="n"/>
      <c r="B177" s="30" t="n"/>
      <c r="C177" s="30" t="n"/>
      <c r="D177" s="30" t="n"/>
      <c r="E177" s="31" t="n"/>
      <c r="F177" s="31" t="n"/>
      <c r="G177" s="31" t="n"/>
      <c r="H177" s="31" t="n"/>
      <c r="I177" s="30" t="n"/>
      <c r="J177" s="30" t="n"/>
      <c r="K177" s="30" t="n"/>
    </row>
    <row r="178" ht="16.2" customHeight="1" s="87">
      <c r="A178" s="30" t="n"/>
      <c r="B178" s="30" t="n"/>
      <c r="C178" s="30" t="n"/>
      <c r="D178" s="30" t="n"/>
      <c r="E178" s="31" t="n"/>
      <c r="F178" s="31" t="n"/>
      <c r="G178" s="31" t="n"/>
      <c r="H178" s="31" t="n"/>
      <c r="I178" s="30" t="n"/>
      <c r="J178" s="30" t="n"/>
      <c r="K178" s="30" t="n"/>
    </row>
    <row r="179" ht="16.2" customHeight="1" s="87">
      <c r="A179" s="30" t="n"/>
      <c r="B179" s="30" t="n"/>
      <c r="C179" s="30" t="n"/>
      <c r="D179" s="30" t="n"/>
      <c r="E179" s="31" t="n"/>
      <c r="F179" s="31" t="n"/>
      <c r="G179" s="31" t="n"/>
      <c r="H179" s="31" t="n"/>
      <c r="I179" s="30" t="n"/>
      <c r="J179" s="30" t="n"/>
      <c r="K179" s="30" t="n"/>
    </row>
    <row r="180" ht="16.2" customHeight="1" s="87">
      <c r="A180" s="30" t="n"/>
      <c r="B180" s="30" t="n"/>
      <c r="C180" s="30" t="n"/>
      <c r="D180" s="30" t="n"/>
      <c r="E180" s="31" t="n"/>
      <c r="F180" s="31" t="n"/>
      <c r="G180" s="31" t="n"/>
      <c r="H180" s="31" t="n"/>
      <c r="I180" s="30" t="n"/>
      <c r="J180" s="30" t="n"/>
      <c r="K180" s="30" t="n"/>
    </row>
    <row r="181" ht="16.2" customHeight="1" s="87">
      <c r="A181" s="30" t="n"/>
      <c r="B181" s="30" t="n"/>
      <c r="C181" s="30" t="n"/>
      <c r="D181" s="30" t="n"/>
      <c r="E181" s="31" t="n"/>
      <c r="F181" s="31" t="n"/>
      <c r="G181" s="31" t="n"/>
      <c r="H181" s="31" t="n"/>
      <c r="I181" s="30" t="n"/>
      <c r="J181" s="30" t="n"/>
      <c r="K181" s="30" t="n"/>
    </row>
    <row r="182" ht="16.2" customHeight="1" s="87">
      <c r="A182" s="30" t="n"/>
      <c r="B182" s="30" t="n"/>
      <c r="C182" s="30" t="n"/>
      <c r="D182" s="30" t="n"/>
      <c r="E182" s="31" t="n"/>
      <c r="F182" s="31" t="n"/>
      <c r="G182" s="31" t="n"/>
      <c r="H182" s="31" t="n"/>
      <c r="I182" s="30" t="n"/>
      <c r="J182" s="30" t="n"/>
      <c r="K182" s="30" t="n"/>
    </row>
    <row r="183" ht="16.2" customHeight="1" s="87">
      <c r="A183" s="30" t="n"/>
      <c r="B183" s="30" t="n"/>
      <c r="C183" s="30" t="n"/>
      <c r="D183" s="30" t="n"/>
      <c r="E183" s="31" t="n"/>
      <c r="F183" s="31" t="n"/>
      <c r="G183" s="31" t="n"/>
      <c r="H183" s="31" t="n"/>
      <c r="I183" s="30" t="n"/>
      <c r="J183" s="30" t="n"/>
      <c r="K183" s="30" t="n"/>
    </row>
    <row r="184" ht="16.2" customHeight="1" s="87">
      <c r="A184" s="30" t="n"/>
      <c r="B184" s="30" t="n"/>
      <c r="C184" s="30" t="n"/>
      <c r="D184" s="30" t="n"/>
      <c r="E184" s="31" t="n"/>
      <c r="F184" s="31" t="n"/>
      <c r="G184" s="31" t="n"/>
      <c r="H184" s="31" t="n"/>
      <c r="I184" s="30" t="n"/>
      <c r="J184" s="30" t="n"/>
      <c r="K184" s="30" t="n"/>
    </row>
    <row r="185" ht="16.2" customHeight="1" s="87">
      <c r="A185" s="30" t="n"/>
      <c r="B185" s="30" t="n"/>
      <c r="C185" s="30" t="n"/>
      <c r="D185" s="30" t="n"/>
      <c r="E185" s="31" t="n"/>
      <c r="F185" s="31" t="n"/>
      <c r="G185" s="31" t="n"/>
      <c r="H185" s="31" t="n"/>
      <c r="I185" s="30" t="n"/>
      <c r="J185" s="30" t="n"/>
      <c r="K185" s="30" t="n"/>
    </row>
    <row r="186" ht="16.2" customHeight="1" s="87">
      <c r="A186" s="30" t="n"/>
      <c r="B186" s="30" t="n"/>
      <c r="C186" s="30" t="n"/>
      <c r="D186" s="30" t="n"/>
      <c r="E186" s="31" t="n"/>
      <c r="F186" s="31" t="n"/>
      <c r="G186" s="31" t="n"/>
      <c r="H186" s="31" t="n"/>
      <c r="I186" s="30" t="n"/>
      <c r="J186" s="30" t="n"/>
      <c r="K186" s="30" t="n"/>
    </row>
    <row r="187" ht="16.2" customHeight="1" s="87">
      <c r="A187" s="30" t="n"/>
      <c r="B187" s="30" t="n"/>
      <c r="C187" s="30" t="n"/>
      <c r="D187" s="30" t="n"/>
      <c r="E187" s="31" t="n"/>
      <c r="F187" s="31" t="n"/>
      <c r="G187" s="31" t="n"/>
      <c r="H187" s="31" t="n"/>
      <c r="I187" s="30" t="n"/>
      <c r="J187" s="30" t="n"/>
      <c r="K187" s="30" t="n"/>
    </row>
    <row r="188" ht="16.2" customHeight="1" s="87">
      <c r="A188" s="30" t="n"/>
      <c r="B188" s="30" t="n"/>
      <c r="C188" s="30" t="n"/>
      <c r="D188" s="30" t="n"/>
      <c r="E188" s="31" t="n"/>
      <c r="F188" s="31" t="n"/>
      <c r="G188" s="31" t="n"/>
      <c r="H188" s="31" t="n"/>
      <c r="I188" s="30" t="n"/>
      <c r="J188" s="30" t="n"/>
      <c r="K188" s="30" t="n"/>
    </row>
    <row r="189" ht="16.2" customHeight="1" s="87">
      <c r="A189" s="30" t="n"/>
      <c r="B189" s="30" t="n"/>
      <c r="C189" s="30" t="n"/>
      <c r="D189" s="30" t="n"/>
      <c r="E189" s="31" t="n"/>
      <c r="F189" s="31" t="n"/>
      <c r="G189" s="31" t="n"/>
      <c r="H189" s="31" t="n"/>
      <c r="I189" s="30" t="n"/>
      <c r="J189" s="30" t="n"/>
      <c r="K189" s="30" t="n"/>
    </row>
    <row r="190" ht="16.2" customHeight="1" s="87">
      <c r="A190" s="30" t="n"/>
      <c r="B190" s="30" t="n"/>
      <c r="C190" s="30" t="n"/>
      <c r="D190" s="30" t="n"/>
      <c r="E190" s="31" t="n"/>
      <c r="F190" s="31" t="n"/>
      <c r="G190" s="31" t="n"/>
      <c r="H190" s="31" t="n"/>
      <c r="I190" s="30" t="n"/>
      <c r="J190" s="30" t="n"/>
      <c r="K190" s="30" t="n"/>
    </row>
    <row r="191" ht="16.2" customHeight="1" s="87">
      <c r="A191" s="30" t="n"/>
      <c r="B191" s="30" t="n"/>
      <c r="C191" s="30" t="n"/>
      <c r="D191" s="30" t="n"/>
      <c r="E191" s="31" t="n"/>
      <c r="F191" s="31" t="n"/>
      <c r="G191" s="31" t="n"/>
      <c r="H191" s="31" t="n"/>
      <c r="I191" s="30" t="n"/>
      <c r="J191" s="30" t="n"/>
      <c r="K191" s="30" t="n"/>
    </row>
    <row r="192" ht="16.2" customHeight="1" s="87">
      <c r="A192" s="30" t="n"/>
      <c r="B192" s="30" t="n"/>
      <c r="C192" s="30" t="n"/>
      <c r="D192" s="30" t="n"/>
      <c r="E192" s="31" t="n"/>
      <c r="F192" s="31" t="n"/>
      <c r="G192" s="31" t="n"/>
      <c r="H192" s="31" t="n"/>
      <c r="I192" s="30" t="n"/>
      <c r="J192" s="30" t="n"/>
      <c r="K192" s="30" t="n"/>
    </row>
    <row r="193" ht="16.2" customHeight="1" s="87">
      <c r="A193" s="30" t="n"/>
      <c r="B193" s="30" t="n"/>
      <c r="C193" s="30" t="n"/>
      <c r="D193" s="30" t="n"/>
      <c r="E193" s="31" t="n"/>
      <c r="F193" s="31" t="n"/>
      <c r="G193" s="31" t="n"/>
      <c r="H193" s="31" t="n"/>
      <c r="I193" s="30" t="n"/>
      <c r="J193" s="30" t="n"/>
      <c r="K193" s="30" t="n"/>
    </row>
    <row r="194" ht="16.2" customHeight="1" s="87">
      <c r="A194" s="30" t="n"/>
      <c r="B194" s="30" t="n"/>
      <c r="C194" s="30" t="n"/>
      <c r="D194" s="30" t="n"/>
      <c r="E194" s="31" t="n"/>
      <c r="F194" s="31" t="n"/>
      <c r="G194" s="31" t="n"/>
      <c r="H194" s="31" t="n"/>
      <c r="I194" s="30" t="n"/>
      <c r="J194" s="30" t="n"/>
      <c r="K194" s="30" t="n"/>
    </row>
    <row r="195" ht="16.2" customHeight="1" s="87">
      <c r="A195" s="30" t="n"/>
      <c r="B195" s="30" t="n"/>
      <c r="C195" s="30" t="n"/>
      <c r="D195" s="30" t="n"/>
      <c r="E195" s="31" t="n"/>
      <c r="F195" s="31" t="n"/>
      <c r="G195" s="31" t="n"/>
      <c r="H195" s="31" t="n"/>
      <c r="I195" s="30" t="n"/>
      <c r="J195" s="30" t="n"/>
      <c r="K195" s="30" t="n"/>
    </row>
    <row r="196" ht="16.2" customHeight="1" s="87">
      <c r="A196" s="30" t="n"/>
      <c r="B196" s="30" t="n"/>
      <c r="C196" s="30" t="n"/>
      <c r="D196" s="30" t="n"/>
      <c r="E196" s="31" t="n"/>
      <c r="F196" s="31" t="n"/>
      <c r="G196" s="31" t="n"/>
      <c r="H196" s="31" t="n"/>
      <c r="I196" s="30" t="n"/>
      <c r="J196" s="30" t="n"/>
      <c r="K196" s="30" t="n"/>
    </row>
    <row r="197" ht="16.2" customHeight="1" s="87">
      <c r="A197" s="30" t="n"/>
      <c r="B197" s="30" t="n"/>
      <c r="C197" s="30" t="n"/>
      <c r="D197" s="30" t="n"/>
      <c r="E197" s="31" t="n"/>
      <c r="F197" s="31" t="n"/>
      <c r="G197" s="31" t="n"/>
      <c r="H197" s="31" t="n"/>
      <c r="I197" s="30" t="n"/>
      <c r="J197" s="30" t="n"/>
      <c r="K197" s="30" t="n"/>
    </row>
    <row r="198" ht="16.2" customHeight="1" s="87">
      <c r="A198" s="30" t="n"/>
      <c r="B198" s="30" t="n"/>
      <c r="C198" s="30" t="n"/>
      <c r="D198" s="30" t="n"/>
      <c r="E198" s="31" t="n"/>
      <c r="F198" s="31" t="n"/>
      <c r="G198" s="31" t="n"/>
      <c r="H198" s="31" t="n"/>
      <c r="I198" s="30" t="n"/>
      <c r="J198" s="30" t="n"/>
      <c r="K198" s="30" t="n"/>
    </row>
    <row r="199" ht="16.2" customHeight="1" s="87">
      <c r="A199" s="30" t="n"/>
      <c r="B199" s="30" t="n"/>
      <c r="C199" s="30" t="n"/>
      <c r="D199" s="30" t="n"/>
      <c r="E199" s="31" t="n"/>
      <c r="F199" s="31" t="n"/>
      <c r="G199" s="31" t="n"/>
      <c r="H199" s="31" t="n"/>
      <c r="I199" s="30" t="n"/>
      <c r="J199" s="30" t="n"/>
      <c r="K199" s="30" t="n"/>
    </row>
    <row r="200" ht="16.2" customHeight="1" s="87">
      <c r="A200" s="30" t="n"/>
      <c r="B200" s="30" t="n"/>
      <c r="C200" s="30" t="n"/>
      <c r="D200" s="30" t="n"/>
      <c r="E200" s="31" t="n"/>
      <c r="F200" s="31" t="n"/>
      <c r="G200" s="31" t="n"/>
      <c r="H200" s="31" t="n"/>
      <c r="I200" s="30" t="n"/>
      <c r="J200" s="30" t="n"/>
      <c r="K200" s="30" t="n"/>
    </row>
    <row r="201" ht="16.2" customHeight="1" s="87">
      <c r="A201" s="30" t="n"/>
      <c r="B201" s="30" t="n"/>
      <c r="C201" s="30" t="n"/>
      <c r="D201" s="30" t="n"/>
      <c r="E201" s="31" t="n"/>
      <c r="F201" s="31" t="n"/>
      <c r="G201" s="31" t="n"/>
      <c r="H201" s="31" t="n"/>
      <c r="I201" s="30" t="n"/>
      <c r="J201" s="30" t="n"/>
      <c r="K201" s="30" t="n"/>
    </row>
    <row r="202" ht="16.2" customHeight="1" s="87">
      <c r="A202" s="30" t="n"/>
      <c r="B202" s="30" t="n"/>
      <c r="C202" s="30" t="n"/>
      <c r="D202" s="30" t="n"/>
      <c r="E202" s="31" t="n"/>
      <c r="F202" s="31" t="n"/>
      <c r="G202" s="31" t="n"/>
      <c r="H202" s="31" t="n"/>
      <c r="I202" s="30" t="n"/>
      <c r="J202" s="30" t="n"/>
      <c r="K202" s="30" t="n"/>
    </row>
    <row r="203" ht="16.2" customHeight="1" s="87">
      <c r="A203" s="30" t="n"/>
      <c r="B203" s="30" t="n"/>
      <c r="C203" s="30" t="n"/>
      <c r="D203" s="30" t="n"/>
      <c r="E203" s="31" t="n"/>
      <c r="F203" s="31" t="n"/>
      <c r="G203" s="31" t="n"/>
      <c r="H203" s="31" t="n"/>
      <c r="I203" s="30" t="n"/>
      <c r="J203" s="30" t="n"/>
      <c r="K203" s="30" t="n"/>
    </row>
    <row r="204" ht="16.2" customHeight="1" s="87">
      <c r="A204" s="30" t="n"/>
      <c r="B204" s="30" t="n"/>
      <c r="C204" s="30" t="n"/>
      <c r="D204" s="30" t="n"/>
      <c r="E204" s="31" t="n"/>
      <c r="F204" s="31" t="n"/>
      <c r="G204" s="31" t="n"/>
      <c r="H204" s="31" t="n"/>
      <c r="I204" s="30" t="n"/>
      <c r="J204" s="30" t="n"/>
      <c r="K204" s="30" t="n"/>
    </row>
    <row r="205" ht="16.2" customHeight="1" s="87">
      <c r="A205" s="30" t="n"/>
      <c r="B205" s="30" t="n"/>
      <c r="C205" s="30" t="n"/>
      <c r="D205" s="30" t="n"/>
      <c r="E205" s="31" t="n"/>
      <c r="F205" s="31" t="n"/>
      <c r="G205" s="31" t="n"/>
      <c r="H205" s="31" t="n"/>
      <c r="I205" s="30" t="n"/>
      <c r="J205" s="30" t="n"/>
      <c r="K205" s="30" t="n"/>
    </row>
    <row r="206" ht="16.2" customHeight="1" s="87">
      <c r="A206" s="30" t="n"/>
      <c r="B206" s="30" t="n"/>
      <c r="C206" s="30" t="n"/>
      <c r="D206" s="30" t="n"/>
      <c r="E206" s="31" t="n"/>
      <c r="F206" s="31" t="n"/>
      <c r="G206" s="31" t="n"/>
      <c r="H206" s="31" t="n"/>
      <c r="I206" s="30" t="n"/>
      <c r="J206" s="30" t="n"/>
      <c r="K206" s="30" t="n"/>
    </row>
    <row r="207" ht="16.2" customHeight="1" s="87">
      <c r="A207" s="30" t="n"/>
      <c r="B207" s="30" t="n"/>
      <c r="C207" s="30" t="n"/>
      <c r="D207" s="30" t="n"/>
      <c r="E207" s="31" t="n"/>
      <c r="F207" s="31" t="n"/>
      <c r="G207" s="31" t="n"/>
      <c r="H207" s="31" t="n"/>
      <c r="I207" s="30" t="n"/>
      <c r="J207" s="30" t="n"/>
      <c r="K207" s="30" t="n"/>
    </row>
    <row r="208" ht="16.2" customHeight="1" s="87">
      <c r="A208" s="30" t="n"/>
      <c r="B208" s="30" t="n"/>
      <c r="C208" s="30" t="n"/>
      <c r="D208" s="30" t="n"/>
      <c r="E208" s="31" t="n"/>
      <c r="F208" s="31" t="n"/>
      <c r="G208" s="31" t="n"/>
      <c r="H208" s="31" t="n"/>
      <c r="I208" s="30" t="n"/>
      <c r="J208" s="30" t="n"/>
      <c r="K208" s="30" t="n"/>
    </row>
    <row r="209" ht="16.2" customHeight="1" s="87">
      <c r="A209" s="30" t="n"/>
      <c r="B209" s="30" t="n"/>
      <c r="C209" s="30" t="n"/>
      <c r="D209" s="30" t="n"/>
      <c r="E209" s="31" t="n"/>
      <c r="F209" s="31" t="n"/>
      <c r="G209" s="31" t="n"/>
      <c r="H209" s="31" t="n"/>
      <c r="I209" s="30" t="n"/>
      <c r="J209" s="30" t="n"/>
      <c r="K209" s="30" t="n"/>
    </row>
    <row r="210" ht="16.2" customHeight="1" s="87">
      <c r="A210" s="30" t="n"/>
      <c r="B210" s="30" t="n"/>
      <c r="C210" s="30" t="n"/>
      <c r="D210" s="30" t="n"/>
      <c r="E210" s="31" t="n"/>
      <c r="F210" s="31" t="n"/>
      <c r="G210" s="31" t="n"/>
      <c r="H210" s="31" t="n"/>
      <c r="I210" s="30" t="n"/>
      <c r="J210" s="30" t="n"/>
      <c r="K210" s="30" t="n"/>
    </row>
    <row r="211" ht="16.2" customHeight="1" s="87">
      <c r="A211" s="30" t="n"/>
      <c r="B211" s="30" t="n"/>
      <c r="C211" s="30" t="n"/>
      <c r="D211" s="30" t="n"/>
      <c r="E211" s="31" t="n"/>
      <c r="F211" s="31" t="n"/>
      <c r="G211" s="31" t="n"/>
      <c r="H211" s="31" t="n"/>
      <c r="I211" s="30" t="n"/>
      <c r="J211" s="30" t="n"/>
      <c r="K211" s="30" t="n"/>
    </row>
    <row r="212" ht="16.2" customHeight="1" s="87">
      <c r="A212" s="30" t="n"/>
      <c r="B212" s="30" t="n"/>
      <c r="C212" s="30" t="n"/>
      <c r="D212" s="30" t="n"/>
      <c r="E212" s="31" t="n"/>
      <c r="F212" s="31" t="n"/>
      <c r="G212" s="31" t="n"/>
      <c r="H212" s="31" t="n"/>
      <c r="I212" s="30" t="n"/>
      <c r="J212" s="30" t="n"/>
      <c r="K212" s="30" t="n"/>
    </row>
    <row r="213" ht="16.2" customHeight="1" s="87">
      <c r="A213" s="30" t="n"/>
      <c r="B213" s="30" t="n"/>
      <c r="C213" s="30" t="n"/>
      <c r="D213" s="30" t="n"/>
      <c r="E213" s="31" t="n"/>
      <c r="F213" s="31" t="n"/>
      <c r="G213" s="31" t="n"/>
      <c r="H213" s="31" t="n"/>
      <c r="I213" s="30" t="n"/>
      <c r="J213" s="30" t="n"/>
      <c r="K213" s="30" t="n"/>
    </row>
    <row r="214" ht="16.2" customHeight="1" s="87">
      <c r="A214" s="30" t="n"/>
      <c r="B214" s="30" t="n"/>
      <c r="C214" s="30" t="n"/>
      <c r="D214" s="30" t="n"/>
      <c r="E214" s="31" t="n"/>
      <c r="F214" s="31" t="n"/>
      <c r="G214" s="31" t="n"/>
      <c r="H214" s="31" t="n"/>
      <c r="I214" s="30" t="n"/>
      <c r="J214" s="30" t="n"/>
      <c r="K214" s="30" t="n"/>
    </row>
    <row r="215" ht="16.2" customHeight="1" s="87">
      <c r="A215" s="30" t="n"/>
      <c r="B215" s="30" t="n"/>
      <c r="C215" s="30" t="n"/>
      <c r="D215" s="30" t="n"/>
      <c r="E215" s="31" t="n"/>
      <c r="F215" s="31" t="n"/>
      <c r="G215" s="31" t="n"/>
      <c r="H215" s="31" t="n"/>
      <c r="I215" s="30" t="n"/>
      <c r="J215" s="30" t="n"/>
      <c r="K215" s="30" t="n"/>
    </row>
    <row r="216" ht="16.2" customHeight="1" s="87">
      <c r="A216" s="30" t="n"/>
      <c r="B216" s="30" t="n"/>
      <c r="C216" s="30" t="n"/>
      <c r="D216" s="30" t="n"/>
      <c r="E216" s="31" t="n"/>
      <c r="F216" s="31" t="n"/>
      <c r="G216" s="31" t="n"/>
      <c r="H216" s="31" t="n"/>
      <c r="I216" s="30" t="n"/>
      <c r="J216" s="30" t="n"/>
      <c r="K216" s="30" t="n"/>
    </row>
    <row r="217" ht="16.2" customHeight="1" s="87">
      <c r="A217" s="30" t="n"/>
      <c r="B217" s="30" t="n"/>
      <c r="C217" s="30" t="n"/>
      <c r="D217" s="30" t="n"/>
      <c r="E217" s="31" t="n"/>
      <c r="F217" s="31" t="n"/>
      <c r="G217" s="31" t="n"/>
      <c r="H217" s="31" t="n"/>
      <c r="I217" s="30" t="n"/>
      <c r="J217" s="30" t="n"/>
      <c r="K217" s="30" t="n"/>
    </row>
    <row r="218" ht="16.2" customHeight="1" s="87">
      <c r="A218" s="30" t="n"/>
      <c r="B218" s="30" t="n"/>
      <c r="C218" s="30" t="n"/>
      <c r="D218" s="30" t="n"/>
      <c r="E218" s="31" t="n"/>
      <c r="F218" s="31" t="n"/>
      <c r="G218" s="31" t="n"/>
      <c r="H218" s="31" t="n"/>
      <c r="I218" s="30" t="n"/>
      <c r="J218" s="30" t="n"/>
      <c r="K218" s="30" t="n"/>
    </row>
    <row r="219" ht="16.2" customHeight="1" s="87">
      <c r="A219" s="30" t="n"/>
      <c r="B219" s="30" t="n"/>
      <c r="C219" s="30" t="n"/>
      <c r="D219" s="30" t="n"/>
      <c r="E219" s="31" t="n"/>
      <c r="F219" s="31" t="n"/>
      <c r="G219" s="31" t="n"/>
      <c r="H219" s="31" t="n"/>
      <c r="I219" s="30" t="n"/>
      <c r="J219" s="30" t="n"/>
      <c r="K219" s="30" t="n"/>
    </row>
    <row r="220" ht="16.2" customHeight="1" s="87">
      <c r="A220" s="30" t="n"/>
      <c r="B220" s="30" t="n"/>
      <c r="C220" s="30" t="n"/>
      <c r="D220" s="30" t="n"/>
      <c r="E220" s="31" t="n"/>
      <c r="F220" s="31" t="n"/>
      <c r="G220" s="31" t="n"/>
      <c r="H220" s="31" t="n"/>
      <c r="I220" s="30" t="n"/>
      <c r="J220" s="30" t="n"/>
      <c r="K220" s="30" t="n"/>
    </row>
    <row r="221" ht="16.2" customHeight="1" s="87">
      <c r="A221" s="30" t="n"/>
      <c r="B221" s="30" t="n"/>
      <c r="C221" s="30" t="n"/>
      <c r="D221" s="30" t="n"/>
      <c r="E221" s="31" t="n"/>
      <c r="F221" s="31" t="n"/>
      <c r="G221" s="31" t="n"/>
      <c r="H221" s="31" t="n"/>
      <c r="I221" s="30" t="n"/>
      <c r="J221" s="30" t="n"/>
      <c r="K221" s="30" t="n"/>
    </row>
    <row r="222" ht="16.2" customHeight="1" s="87">
      <c r="A222" s="30" t="n"/>
      <c r="B222" s="30" t="n"/>
      <c r="C222" s="30" t="n"/>
      <c r="D222" s="30" t="n"/>
      <c r="E222" s="31" t="n"/>
      <c r="F222" s="31" t="n"/>
      <c r="G222" s="31" t="n"/>
      <c r="H222" s="31" t="n"/>
      <c r="I222" s="30" t="n"/>
      <c r="J222" s="30" t="n"/>
      <c r="K222" s="30" t="n"/>
    </row>
    <row r="223" ht="16.2" customHeight="1" s="87">
      <c r="A223" s="30" t="n"/>
      <c r="B223" s="30" t="n"/>
      <c r="C223" s="30" t="n"/>
      <c r="D223" s="30" t="n"/>
      <c r="E223" s="31" t="n"/>
      <c r="F223" s="31" t="n"/>
      <c r="G223" s="31" t="n"/>
      <c r="H223" s="31" t="n"/>
      <c r="I223" s="30" t="n"/>
      <c r="J223" s="30" t="n"/>
      <c r="K223" s="30" t="n"/>
    </row>
    <row r="224" ht="16.2" customHeight="1" s="87">
      <c r="A224" s="30" t="n"/>
      <c r="B224" s="30" t="n"/>
      <c r="C224" s="30" t="n"/>
      <c r="D224" s="30" t="n"/>
      <c r="E224" s="31" t="n"/>
      <c r="F224" s="31" t="n"/>
      <c r="G224" s="31" t="n"/>
      <c r="H224" s="31" t="n"/>
      <c r="I224" s="30" t="n"/>
      <c r="J224" s="30" t="n"/>
      <c r="K224" s="30" t="n"/>
    </row>
    <row r="225" ht="16.2" customHeight="1" s="87">
      <c r="A225" s="30" t="n"/>
      <c r="B225" s="30" t="n"/>
      <c r="C225" s="30" t="n"/>
      <c r="D225" s="30" t="n"/>
      <c r="E225" s="31" t="n"/>
      <c r="F225" s="31" t="n"/>
      <c r="G225" s="31" t="n"/>
      <c r="H225" s="31" t="n"/>
      <c r="I225" s="30" t="n"/>
      <c r="J225" s="30" t="n"/>
      <c r="K225" s="30" t="n"/>
    </row>
    <row r="226" ht="16.2" customHeight="1" s="87">
      <c r="A226" s="30" t="n"/>
      <c r="B226" s="30" t="n"/>
      <c r="C226" s="30" t="n"/>
      <c r="D226" s="30" t="n"/>
      <c r="E226" s="31" t="n"/>
      <c r="F226" s="31" t="n"/>
      <c r="G226" s="31" t="n"/>
      <c r="H226" s="31" t="n"/>
      <c r="I226" s="30" t="n"/>
      <c r="J226" s="30" t="n"/>
      <c r="K226" s="30" t="n"/>
    </row>
    <row r="227" ht="16.2" customHeight="1" s="87">
      <c r="A227" s="30" t="n"/>
      <c r="B227" s="30" t="n"/>
      <c r="C227" s="30" t="n"/>
      <c r="D227" s="30" t="n"/>
      <c r="E227" s="31" t="n"/>
      <c r="F227" s="31" t="n"/>
      <c r="G227" s="31" t="n"/>
      <c r="H227" s="31" t="n"/>
      <c r="I227" s="30" t="n"/>
      <c r="J227" s="30" t="n"/>
      <c r="K227" s="30" t="n"/>
    </row>
    <row r="228" ht="16.2" customHeight="1" s="87">
      <c r="A228" s="30" t="n"/>
      <c r="B228" s="30" t="n"/>
      <c r="C228" s="30" t="n"/>
      <c r="D228" s="30" t="n"/>
      <c r="E228" s="31" t="n"/>
      <c r="F228" s="31" t="n"/>
      <c r="G228" s="31" t="n"/>
      <c r="H228" s="31" t="n"/>
      <c r="I228" s="30" t="n"/>
      <c r="J228" s="30" t="n"/>
      <c r="K228" s="30" t="n"/>
    </row>
    <row r="229" ht="16.2" customHeight="1" s="87">
      <c r="A229" s="30" t="n"/>
      <c r="B229" s="30" t="n"/>
      <c r="C229" s="30" t="n"/>
      <c r="D229" s="30" t="n"/>
      <c r="E229" s="31" t="n"/>
      <c r="F229" s="31" t="n"/>
      <c r="G229" s="31" t="n"/>
      <c r="H229" s="31" t="n"/>
      <c r="I229" s="30" t="n"/>
      <c r="J229" s="30" t="n"/>
      <c r="K229" s="30" t="n"/>
    </row>
    <row r="230" ht="16.2" customHeight="1" s="87">
      <c r="A230" s="30" t="n"/>
      <c r="B230" s="30" t="n"/>
      <c r="C230" s="30" t="n"/>
      <c r="D230" s="30" t="n"/>
      <c r="E230" s="31" t="n"/>
      <c r="F230" s="31" t="n"/>
      <c r="G230" s="31" t="n"/>
      <c r="H230" s="31" t="n"/>
      <c r="I230" s="30" t="n"/>
      <c r="J230" s="30" t="n"/>
      <c r="K230" s="30" t="n"/>
    </row>
    <row r="231" ht="16.2" customHeight="1" s="87">
      <c r="A231" s="30" t="n"/>
      <c r="B231" s="30" t="n"/>
      <c r="C231" s="30" t="n"/>
      <c r="D231" s="30" t="n"/>
      <c r="E231" s="31" t="n"/>
      <c r="F231" s="31" t="n"/>
      <c r="G231" s="31" t="n"/>
      <c r="H231" s="31" t="n"/>
      <c r="I231" s="30" t="n"/>
      <c r="J231" s="30" t="n"/>
      <c r="K231" s="30" t="n"/>
    </row>
    <row r="232" ht="16.2" customHeight="1" s="87">
      <c r="A232" s="30" t="n"/>
      <c r="B232" s="30" t="n"/>
      <c r="C232" s="30" t="n"/>
      <c r="D232" s="30" t="n"/>
      <c r="E232" s="31" t="n"/>
      <c r="F232" s="31" t="n"/>
      <c r="G232" s="31" t="n"/>
      <c r="H232" s="31" t="n"/>
      <c r="I232" s="30" t="n"/>
      <c r="J232" s="30" t="n"/>
      <c r="K232" s="30" t="n"/>
    </row>
    <row r="233" ht="16.2" customHeight="1" s="87">
      <c r="A233" s="30" t="n"/>
      <c r="B233" s="30" t="n"/>
      <c r="C233" s="30" t="n"/>
      <c r="D233" s="30" t="n"/>
      <c r="E233" s="31" t="n"/>
      <c r="F233" s="31" t="n"/>
      <c r="G233" s="31" t="n"/>
      <c r="H233" s="31" t="n"/>
      <c r="I233" s="30" t="n"/>
      <c r="J233" s="30" t="n"/>
      <c r="K233" s="30" t="n"/>
    </row>
    <row r="234" ht="16.2" customHeight="1" s="87">
      <c r="A234" s="30" t="n"/>
      <c r="B234" s="30" t="n"/>
      <c r="C234" s="30" t="n"/>
      <c r="D234" s="30" t="n"/>
      <c r="E234" s="31" t="n"/>
      <c r="F234" s="31" t="n"/>
      <c r="G234" s="31" t="n"/>
      <c r="H234" s="31" t="n"/>
      <c r="I234" s="30" t="n"/>
      <c r="J234" s="30" t="n"/>
      <c r="K234" s="30" t="n"/>
    </row>
    <row r="235" ht="16.2" customHeight="1" s="87">
      <c r="A235" s="30" t="n"/>
      <c r="B235" s="30" t="n"/>
      <c r="C235" s="30" t="n"/>
      <c r="D235" s="30" t="n"/>
      <c r="E235" s="31" t="n"/>
      <c r="F235" s="31" t="n"/>
      <c r="G235" s="31" t="n"/>
      <c r="H235" s="31" t="n"/>
      <c r="I235" s="30" t="n"/>
      <c r="J235" s="30" t="n"/>
      <c r="K235" s="30" t="n"/>
    </row>
    <row r="236" ht="16.2" customHeight="1" s="87">
      <c r="A236" s="30" t="n"/>
      <c r="B236" s="30" t="n"/>
      <c r="C236" s="30" t="n"/>
      <c r="D236" s="30" t="n"/>
      <c r="E236" s="31" t="n"/>
      <c r="F236" s="31" t="n"/>
      <c r="G236" s="31" t="n"/>
      <c r="H236" s="31" t="n"/>
      <c r="I236" s="30" t="n"/>
      <c r="J236" s="30" t="n"/>
      <c r="K236" s="30" t="n"/>
    </row>
    <row r="237" ht="16.2" customHeight="1" s="87">
      <c r="A237" s="30" t="n"/>
      <c r="B237" s="30" t="n"/>
      <c r="C237" s="30" t="n"/>
      <c r="D237" s="30" t="n"/>
      <c r="E237" s="31" t="n"/>
      <c r="F237" s="31" t="n"/>
      <c r="G237" s="31" t="n"/>
      <c r="H237" s="31" t="n"/>
      <c r="I237" s="30" t="n"/>
      <c r="J237" s="30" t="n"/>
      <c r="K237" s="30" t="n"/>
    </row>
    <row r="238" ht="16.2" customHeight="1" s="87">
      <c r="A238" s="30" t="n"/>
      <c r="B238" s="30" t="n"/>
      <c r="C238" s="30" t="n"/>
      <c r="D238" s="30" t="n"/>
      <c r="E238" s="31" t="n"/>
      <c r="F238" s="31" t="n"/>
      <c r="G238" s="31" t="n"/>
      <c r="H238" s="31" t="n"/>
      <c r="I238" s="30" t="n"/>
      <c r="J238" s="30" t="n"/>
      <c r="K238" s="30" t="n"/>
    </row>
    <row r="239" ht="16.2" customHeight="1" s="87">
      <c r="A239" s="30" t="n"/>
      <c r="B239" s="30" t="n"/>
      <c r="C239" s="30" t="n"/>
      <c r="D239" s="30" t="n"/>
      <c r="E239" s="31" t="n"/>
      <c r="F239" s="31" t="n"/>
      <c r="G239" s="31" t="n"/>
      <c r="H239" s="31" t="n"/>
      <c r="I239" s="30" t="n"/>
      <c r="J239" s="30" t="n"/>
      <c r="K239" s="30" t="n"/>
    </row>
    <row r="240" ht="16.2" customHeight="1" s="87">
      <c r="A240" s="30" t="n"/>
      <c r="B240" s="30" t="n"/>
      <c r="C240" s="30" t="n"/>
      <c r="D240" s="30" t="n"/>
      <c r="E240" s="31" t="n"/>
      <c r="F240" s="31" t="n"/>
      <c r="G240" s="31" t="n"/>
      <c r="H240" s="31" t="n"/>
      <c r="I240" s="30" t="n"/>
      <c r="J240" s="30" t="n"/>
      <c r="K240" s="30" t="n"/>
    </row>
    <row r="241" ht="16.2" customHeight="1" s="87">
      <c r="A241" s="30" t="n"/>
      <c r="B241" s="30" t="n"/>
      <c r="C241" s="30" t="n"/>
      <c r="D241" s="30" t="n"/>
      <c r="E241" s="31" t="n"/>
      <c r="F241" s="31" t="n"/>
      <c r="G241" s="31" t="n"/>
      <c r="H241" s="31" t="n"/>
      <c r="I241" s="30" t="n"/>
      <c r="J241" s="30" t="n"/>
      <c r="K241" s="30" t="n"/>
    </row>
    <row r="242" ht="16.2" customHeight="1" s="87">
      <c r="A242" s="30" t="n"/>
      <c r="B242" s="30" t="n"/>
      <c r="C242" s="30" t="n"/>
      <c r="D242" s="30" t="n"/>
      <c r="E242" s="31" t="n"/>
      <c r="F242" s="31" t="n"/>
      <c r="G242" s="31" t="n"/>
      <c r="H242" s="31" t="n"/>
      <c r="I242" s="30" t="n"/>
      <c r="J242" s="30" t="n"/>
      <c r="K242" s="30" t="n"/>
    </row>
    <row r="243" ht="16.2" customHeight="1" s="87">
      <c r="A243" s="30" t="n"/>
      <c r="B243" s="30" t="n"/>
      <c r="C243" s="30" t="n"/>
      <c r="D243" s="30" t="n"/>
      <c r="E243" s="31" t="n"/>
      <c r="F243" s="31" t="n"/>
      <c r="G243" s="31" t="n"/>
      <c r="H243" s="31" t="n"/>
      <c r="I243" s="30" t="n"/>
      <c r="J243" s="30" t="n"/>
      <c r="K243" s="30" t="n"/>
    </row>
    <row r="244" ht="16.2" customHeight="1" s="87">
      <c r="A244" s="30" t="n"/>
      <c r="B244" s="30" t="n"/>
      <c r="C244" s="30" t="n"/>
      <c r="D244" s="30" t="n"/>
      <c r="E244" s="31" t="n"/>
      <c r="F244" s="31" t="n"/>
      <c r="G244" s="31" t="n"/>
      <c r="H244" s="31" t="n"/>
      <c r="I244" s="30" t="n"/>
      <c r="J244" s="30" t="n"/>
      <c r="K244" s="30" t="n"/>
    </row>
    <row r="245" ht="16.2" customHeight="1" s="87">
      <c r="A245" s="30" t="n"/>
      <c r="B245" s="30" t="n"/>
      <c r="C245" s="30" t="n"/>
      <c r="D245" s="30" t="n"/>
      <c r="E245" s="31" t="n"/>
      <c r="F245" s="31" t="n"/>
      <c r="G245" s="31" t="n"/>
      <c r="H245" s="31" t="n"/>
      <c r="I245" s="30" t="n"/>
      <c r="J245" s="30" t="n"/>
      <c r="K245" s="30" t="n"/>
    </row>
    <row r="246" ht="16.2" customHeight="1" s="87">
      <c r="A246" s="30" t="n"/>
      <c r="B246" s="30" t="n"/>
      <c r="C246" s="30" t="n"/>
      <c r="D246" s="30" t="n"/>
      <c r="E246" s="31" t="n"/>
      <c r="F246" s="31" t="n"/>
      <c r="G246" s="31" t="n"/>
      <c r="H246" s="31" t="n"/>
      <c r="I246" s="30" t="n"/>
      <c r="J246" s="30" t="n"/>
      <c r="K246" s="30" t="n"/>
    </row>
    <row r="247" ht="16.2" customHeight="1" s="87">
      <c r="A247" s="30" t="n"/>
      <c r="B247" s="30" t="n"/>
      <c r="C247" s="30" t="n"/>
      <c r="D247" s="30" t="n"/>
      <c r="E247" s="31" t="n"/>
      <c r="F247" s="31" t="n"/>
      <c r="G247" s="31" t="n"/>
      <c r="H247" s="31" t="n"/>
      <c r="I247" s="30" t="n"/>
      <c r="J247" s="30" t="n"/>
      <c r="K247" s="30" t="n"/>
    </row>
    <row r="248" ht="16.2" customHeight="1" s="87">
      <c r="A248" s="30" t="n"/>
      <c r="B248" s="30" t="n"/>
      <c r="C248" s="30" t="n"/>
      <c r="D248" s="30" t="n"/>
      <c r="E248" s="31" t="n"/>
      <c r="F248" s="31" t="n"/>
      <c r="G248" s="31" t="n"/>
      <c r="H248" s="31" t="n"/>
      <c r="I248" s="30" t="n"/>
      <c r="J248" s="30" t="n"/>
      <c r="K248" s="30" t="n"/>
    </row>
    <row r="249" ht="16.2" customHeight="1" s="87">
      <c r="A249" s="30" t="n"/>
      <c r="B249" s="30" t="n"/>
      <c r="C249" s="30" t="n"/>
      <c r="D249" s="30" t="n"/>
      <c r="E249" s="31" t="n"/>
      <c r="F249" s="31" t="n"/>
      <c r="G249" s="31" t="n"/>
      <c r="H249" s="31" t="n"/>
      <c r="I249" s="30" t="n"/>
      <c r="J249" s="30" t="n"/>
      <c r="K249" s="30" t="n"/>
    </row>
    <row r="250" ht="16.2" customHeight="1" s="87">
      <c r="A250" s="30" t="n"/>
      <c r="B250" s="30" t="n"/>
      <c r="C250" s="30" t="n"/>
      <c r="D250" s="30" t="n"/>
      <c r="E250" s="31" t="n"/>
      <c r="F250" s="31" t="n"/>
      <c r="G250" s="31" t="n"/>
      <c r="H250" s="31" t="n"/>
      <c r="I250" s="30" t="n"/>
      <c r="J250" s="30" t="n"/>
      <c r="K250" s="30" t="n"/>
    </row>
    <row r="251" ht="16.2" customHeight="1" s="87">
      <c r="A251" s="30" t="n"/>
      <c r="B251" s="30" t="n"/>
      <c r="C251" s="30" t="n"/>
      <c r="D251" s="30" t="n"/>
      <c r="E251" s="31" t="n"/>
      <c r="F251" s="31" t="n"/>
      <c r="G251" s="31" t="n"/>
      <c r="H251" s="31" t="n"/>
      <c r="I251" s="30" t="n"/>
      <c r="J251" s="30" t="n"/>
      <c r="K251" s="30" t="n"/>
    </row>
    <row r="252" ht="16.2" customHeight="1" s="87">
      <c r="A252" s="30" t="n"/>
      <c r="B252" s="30" t="n"/>
      <c r="C252" s="30" t="n"/>
      <c r="D252" s="30" t="n"/>
      <c r="E252" s="31" t="n"/>
      <c r="F252" s="31" t="n"/>
      <c r="G252" s="31" t="n"/>
      <c r="H252" s="31" t="n"/>
      <c r="I252" s="30" t="n"/>
      <c r="J252" s="30" t="n"/>
      <c r="K252" s="30" t="n"/>
    </row>
    <row r="253" ht="16.2" customHeight="1" s="87">
      <c r="A253" s="30" t="n"/>
      <c r="B253" s="30" t="n"/>
      <c r="C253" s="30" t="n"/>
      <c r="D253" s="30" t="n"/>
      <c r="E253" s="31" t="n"/>
      <c r="F253" s="31" t="n"/>
      <c r="G253" s="31" t="n"/>
      <c r="H253" s="31" t="n"/>
      <c r="I253" s="30" t="n"/>
      <c r="J253" s="30" t="n"/>
      <c r="K253" s="30" t="n"/>
    </row>
    <row r="254" ht="16.2" customHeight="1" s="87">
      <c r="A254" s="30" t="n"/>
      <c r="B254" s="30" t="n"/>
      <c r="C254" s="30" t="n"/>
      <c r="D254" s="30" t="n"/>
      <c r="E254" s="31" t="n"/>
      <c r="F254" s="31" t="n"/>
      <c r="G254" s="31" t="n"/>
      <c r="H254" s="31" t="n"/>
      <c r="I254" s="30" t="n"/>
      <c r="J254" s="30" t="n"/>
      <c r="K254" s="30" t="n"/>
    </row>
    <row r="255" ht="16.2" customHeight="1" s="87">
      <c r="A255" s="30" t="n"/>
      <c r="B255" s="30" t="n"/>
      <c r="C255" s="30" t="n"/>
      <c r="D255" s="30" t="n"/>
      <c r="E255" s="31" t="n"/>
      <c r="F255" s="31" t="n"/>
      <c r="G255" s="31" t="n"/>
      <c r="H255" s="31" t="n"/>
      <c r="I255" s="30" t="n"/>
      <c r="J255" s="30" t="n"/>
      <c r="K255" s="30" t="n"/>
    </row>
    <row r="256" ht="16.2" customHeight="1" s="87">
      <c r="A256" s="30" t="n"/>
      <c r="B256" s="30" t="n"/>
      <c r="C256" s="30" t="n"/>
      <c r="D256" s="30" t="n"/>
      <c r="E256" s="31" t="n"/>
      <c r="F256" s="31" t="n"/>
      <c r="G256" s="31" t="n"/>
      <c r="H256" s="31" t="n"/>
      <c r="I256" s="30" t="n"/>
      <c r="J256" s="30" t="n"/>
      <c r="K256" s="30" t="n"/>
    </row>
    <row r="257" ht="16.2" customHeight="1" s="87">
      <c r="A257" s="30" t="n"/>
      <c r="B257" s="30" t="n"/>
      <c r="C257" s="30" t="n"/>
      <c r="D257" s="30" t="n"/>
      <c r="E257" s="31" t="n"/>
      <c r="F257" s="31" t="n"/>
      <c r="G257" s="31" t="n"/>
      <c r="H257" s="31" t="n"/>
      <c r="I257" s="30" t="n"/>
      <c r="J257" s="30" t="n"/>
      <c r="K257" s="30" t="n"/>
    </row>
    <row r="258" ht="16.2" customHeight="1" s="87">
      <c r="A258" s="30" t="n"/>
      <c r="B258" s="30" t="n"/>
      <c r="C258" s="30" t="n"/>
      <c r="D258" s="30" t="n"/>
      <c r="E258" s="31" t="n"/>
      <c r="F258" s="31" t="n"/>
      <c r="G258" s="31" t="n"/>
      <c r="H258" s="31" t="n"/>
      <c r="I258" s="30" t="n"/>
      <c r="J258" s="30" t="n"/>
      <c r="K258" s="30" t="n"/>
    </row>
    <row r="259" ht="16.2" customHeight="1" s="87">
      <c r="A259" s="30" t="n"/>
      <c r="B259" s="30" t="n"/>
      <c r="C259" s="30" t="n"/>
      <c r="D259" s="30" t="n"/>
      <c r="E259" s="31" t="n"/>
      <c r="F259" s="31" t="n"/>
      <c r="G259" s="31" t="n"/>
      <c r="H259" s="31" t="n"/>
      <c r="I259" s="30" t="n"/>
      <c r="J259" s="30" t="n"/>
      <c r="K259" s="30" t="n"/>
    </row>
    <row r="260" ht="16.2" customHeight="1" s="87">
      <c r="A260" s="30" t="n"/>
      <c r="B260" s="30" t="n"/>
      <c r="C260" s="30" t="n"/>
      <c r="D260" s="30" t="n"/>
      <c r="E260" s="31" t="n"/>
      <c r="F260" s="31" t="n"/>
      <c r="G260" s="31" t="n"/>
      <c r="H260" s="31" t="n"/>
      <c r="I260" s="30" t="n"/>
      <c r="J260" s="30" t="n"/>
      <c r="K260" s="30" t="n"/>
    </row>
    <row r="261" ht="16.2" customHeight="1" s="87">
      <c r="A261" s="30" t="n"/>
      <c r="B261" s="30" t="n"/>
      <c r="C261" s="30" t="n"/>
      <c r="D261" s="30" t="n"/>
      <c r="E261" s="31" t="n"/>
      <c r="F261" s="31" t="n"/>
      <c r="G261" s="31" t="n"/>
      <c r="H261" s="31" t="n"/>
      <c r="I261" s="30" t="n"/>
      <c r="J261" s="30" t="n"/>
      <c r="K261" s="30" t="n"/>
    </row>
    <row r="262" ht="16.2" customHeight="1" s="87">
      <c r="A262" s="30" t="n"/>
      <c r="B262" s="30" t="n"/>
      <c r="C262" s="30" t="n"/>
      <c r="D262" s="30" t="n"/>
      <c r="E262" s="31" t="n"/>
      <c r="F262" s="31" t="n"/>
      <c r="G262" s="31" t="n"/>
      <c r="H262" s="31" t="n"/>
      <c r="I262" s="30" t="n"/>
      <c r="J262" s="30" t="n"/>
      <c r="K262" s="30" t="n"/>
    </row>
    <row r="263" ht="16.2" customHeight="1" s="87">
      <c r="A263" s="30" t="n"/>
      <c r="B263" s="30" t="n"/>
      <c r="C263" s="30" t="n"/>
      <c r="D263" s="30" t="n"/>
      <c r="E263" s="31" t="n"/>
      <c r="F263" s="31" t="n"/>
      <c r="G263" s="31" t="n"/>
      <c r="H263" s="31" t="n"/>
      <c r="I263" s="30" t="n"/>
      <c r="J263" s="30" t="n"/>
      <c r="K263" s="30" t="n"/>
    </row>
    <row r="264" ht="16.2" customHeight="1" s="87">
      <c r="A264" s="30" t="n"/>
      <c r="B264" s="30" t="n"/>
      <c r="C264" s="30" t="n"/>
      <c r="D264" s="30" t="n"/>
      <c r="E264" s="31" t="n"/>
      <c r="F264" s="31" t="n"/>
      <c r="G264" s="31" t="n"/>
      <c r="H264" s="31" t="n"/>
      <c r="I264" s="30" t="n"/>
      <c r="J264" s="30" t="n"/>
      <c r="K264" s="30" t="n"/>
    </row>
    <row r="265" ht="16.2" customHeight="1" s="87">
      <c r="A265" s="30" t="n"/>
      <c r="B265" s="30" t="n"/>
      <c r="C265" s="30" t="n"/>
      <c r="D265" s="30" t="n"/>
      <c r="E265" s="31" t="n"/>
      <c r="F265" s="31" t="n"/>
      <c r="G265" s="31" t="n"/>
      <c r="H265" s="31" t="n"/>
      <c r="I265" s="30" t="n"/>
      <c r="J265" s="30" t="n"/>
      <c r="K265" s="30" t="n"/>
    </row>
    <row r="266" ht="16.2" customHeight="1" s="87">
      <c r="A266" s="30" t="n"/>
      <c r="B266" s="30" t="n"/>
      <c r="C266" s="30" t="n"/>
      <c r="D266" s="30" t="n"/>
      <c r="E266" s="31" t="n"/>
      <c r="F266" s="31" t="n"/>
      <c r="G266" s="31" t="n"/>
      <c r="H266" s="31" t="n"/>
      <c r="I266" s="30" t="n"/>
      <c r="J266" s="30" t="n"/>
      <c r="K266" s="30" t="n"/>
    </row>
    <row r="267" ht="16.2" customHeight="1" s="87">
      <c r="A267" s="30" t="n"/>
      <c r="B267" s="30" t="n"/>
      <c r="C267" s="30" t="n"/>
      <c r="D267" s="30" t="n"/>
      <c r="E267" s="31" t="n"/>
      <c r="F267" s="31" t="n"/>
      <c r="G267" s="31" t="n"/>
      <c r="H267" s="31" t="n"/>
      <c r="I267" s="30" t="n"/>
      <c r="J267" s="30" t="n"/>
      <c r="K267" s="30" t="n"/>
    </row>
    <row r="268" ht="16.2" customHeight="1" s="87">
      <c r="A268" s="30" t="n"/>
      <c r="B268" s="30" t="n"/>
      <c r="C268" s="30" t="n"/>
      <c r="D268" s="30" t="n"/>
      <c r="E268" s="31" t="n"/>
      <c r="F268" s="31" t="n"/>
      <c r="G268" s="31" t="n"/>
      <c r="H268" s="31" t="n"/>
      <c r="I268" s="30" t="n"/>
      <c r="J268" s="30" t="n"/>
      <c r="K268" s="30" t="n"/>
    </row>
    <row r="269" ht="16.2" customHeight="1" s="87">
      <c r="A269" s="30" t="n"/>
      <c r="B269" s="30" t="n"/>
      <c r="C269" s="30" t="n"/>
      <c r="D269" s="30" t="n"/>
      <c r="E269" s="31" t="n"/>
      <c r="F269" s="31" t="n"/>
      <c r="G269" s="31" t="n"/>
      <c r="H269" s="31" t="n"/>
      <c r="I269" s="30" t="n"/>
      <c r="J269" s="30" t="n"/>
      <c r="K269" s="30" t="n"/>
    </row>
    <row r="270" ht="16.2" customHeight="1" s="87">
      <c r="A270" s="30" t="n"/>
      <c r="B270" s="30" t="n"/>
      <c r="C270" s="30" t="n"/>
      <c r="D270" s="30" t="n"/>
      <c r="E270" s="31" t="n"/>
      <c r="F270" s="31" t="n"/>
      <c r="G270" s="31" t="n"/>
      <c r="H270" s="31" t="n"/>
      <c r="I270" s="30" t="n"/>
      <c r="J270" s="30" t="n"/>
      <c r="K270" s="30" t="n"/>
    </row>
    <row r="271" ht="16.2" customHeight="1" s="87">
      <c r="A271" s="30" t="n"/>
      <c r="B271" s="30" t="n"/>
      <c r="C271" s="30" t="n"/>
      <c r="D271" s="30" t="n"/>
      <c r="E271" s="31" t="n"/>
      <c r="F271" s="31" t="n"/>
      <c r="G271" s="31" t="n"/>
      <c r="H271" s="31" t="n"/>
      <c r="I271" s="30" t="n"/>
      <c r="J271" s="30" t="n"/>
      <c r="K271" s="30" t="n"/>
    </row>
    <row r="272" ht="16.2" customHeight="1" s="87">
      <c r="A272" s="30" t="n"/>
      <c r="B272" s="30" t="n"/>
      <c r="C272" s="30" t="n"/>
      <c r="D272" s="30" t="n"/>
      <c r="E272" s="31" t="n"/>
      <c r="F272" s="31" t="n"/>
      <c r="G272" s="31" t="n"/>
      <c r="H272" s="31" t="n"/>
      <c r="I272" s="30" t="n"/>
      <c r="J272" s="30" t="n"/>
      <c r="K272" s="30" t="n"/>
    </row>
    <row r="273" ht="16.2" customHeight="1" s="87">
      <c r="A273" s="30" t="n"/>
      <c r="B273" s="30" t="n"/>
      <c r="C273" s="30" t="n"/>
      <c r="D273" s="30" t="n"/>
      <c r="E273" s="31" t="n"/>
      <c r="F273" s="31" t="n"/>
      <c r="G273" s="31" t="n"/>
      <c r="H273" s="31" t="n"/>
      <c r="I273" s="30" t="n"/>
      <c r="J273" s="30" t="n"/>
      <c r="K273" s="30" t="n"/>
    </row>
    <row r="274" ht="16.2" customHeight="1" s="87">
      <c r="A274" s="30" t="n"/>
      <c r="B274" s="30" t="n"/>
      <c r="C274" s="30" t="n"/>
      <c r="D274" s="30" t="n"/>
      <c r="E274" s="31" t="n"/>
      <c r="F274" s="31" t="n"/>
      <c r="G274" s="31" t="n"/>
      <c r="H274" s="31" t="n"/>
      <c r="I274" s="30" t="n"/>
      <c r="J274" s="30" t="n"/>
      <c r="K274" s="30" t="n"/>
    </row>
    <row r="275" ht="16.2" customHeight="1" s="87">
      <c r="A275" s="30" t="n"/>
      <c r="B275" s="30" t="n"/>
      <c r="C275" s="30" t="n"/>
      <c r="D275" s="30" t="n"/>
      <c r="E275" s="31" t="n"/>
      <c r="F275" s="31" t="n"/>
      <c r="G275" s="31" t="n"/>
      <c r="H275" s="31" t="n"/>
      <c r="I275" s="30" t="n"/>
      <c r="J275" s="30" t="n"/>
      <c r="K275" s="30" t="n"/>
    </row>
    <row r="276" ht="16.2" customHeight="1" s="87">
      <c r="A276" s="30" t="n"/>
      <c r="B276" s="30" t="n"/>
      <c r="C276" s="30" t="n"/>
      <c r="D276" s="30" t="n"/>
      <c r="E276" s="31" t="n"/>
      <c r="F276" s="31" t="n"/>
      <c r="G276" s="31" t="n"/>
      <c r="H276" s="31" t="n"/>
      <c r="I276" s="30" t="n"/>
      <c r="J276" s="30" t="n"/>
      <c r="K276" s="30" t="n"/>
    </row>
    <row r="277" ht="13.2" customHeight="1" s="87">
      <c r="A277" s="30" t="n"/>
      <c r="B277" s="30" t="n"/>
      <c r="C277" s="30" t="n"/>
      <c r="D277" s="30" t="n"/>
      <c r="E277" s="30" t="n"/>
      <c r="F277" s="30" t="n"/>
      <c r="G277" s="30" t="n"/>
      <c r="H277" s="30" t="n"/>
      <c r="I277" s="30" t="n"/>
      <c r="J277" s="30" t="n"/>
      <c r="K277" s="30" t="n"/>
    </row>
    <row r="278" ht="13.2" customHeight="1" s="87">
      <c r="A278" s="30" t="n"/>
      <c r="B278" s="30" t="n"/>
      <c r="C278" s="30" t="n"/>
      <c r="D278" s="30" t="n"/>
      <c r="E278" s="30" t="n"/>
      <c r="F278" s="30" t="n"/>
      <c r="G278" s="30" t="n"/>
      <c r="H278" s="30" t="n"/>
      <c r="I278" s="30" t="n"/>
      <c r="J278" s="30" t="n"/>
      <c r="K278" s="30" t="n"/>
    </row>
    <row r="279" ht="13.2" customHeight="1" s="87">
      <c r="A279" s="30" t="n"/>
      <c r="B279" s="30" t="n"/>
      <c r="C279" s="30" t="n"/>
      <c r="D279" s="30" t="n"/>
      <c r="E279" s="30" t="n"/>
      <c r="F279" s="30" t="n"/>
      <c r="G279" s="30" t="n"/>
      <c r="H279" s="30" t="n"/>
      <c r="I279" s="30" t="n"/>
      <c r="J279" s="30" t="n"/>
      <c r="K279" s="30" t="n"/>
    </row>
    <row r="280" ht="13.2" customHeight="1" s="87">
      <c r="A280" s="30" t="n"/>
      <c r="B280" s="30" t="n"/>
      <c r="C280" s="30" t="n"/>
      <c r="D280" s="30" t="n"/>
      <c r="E280" s="30" t="n"/>
      <c r="F280" s="30" t="n"/>
      <c r="G280" s="30" t="n"/>
      <c r="H280" s="30" t="n"/>
      <c r="I280" s="30" t="n"/>
      <c r="J280" s="30" t="n"/>
      <c r="K280" s="30" t="n"/>
    </row>
    <row r="281" ht="13.2" customHeight="1" s="87">
      <c r="A281" s="30" t="n"/>
      <c r="B281" s="30" t="n"/>
      <c r="C281" s="30" t="n"/>
      <c r="D281" s="30" t="n"/>
      <c r="E281" s="30" t="n"/>
      <c r="F281" s="30" t="n"/>
      <c r="G281" s="30" t="n"/>
      <c r="H281" s="30" t="n"/>
      <c r="I281" s="30" t="n"/>
      <c r="J281" s="30" t="n"/>
      <c r="K281" s="30" t="n"/>
    </row>
    <row r="282" ht="13.2" customHeight="1" s="87">
      <c r="A282" s="30" t="n"/>
      <c r="B282" s="30" t="n"/>
      <c r="C282" s="30" t="n"/>
      <c r="D282" s="30" t="n"/>
      <c r="E282" s="30" t="n"/>
      <c r="F282" s="30" t="n"/>
      <c r="G282" s="30" t="n"/>
      <c r="H282" s="30" t="n"/>
      <c r="I282" s="30" t="n"/>
      <c r="J282" s="30" t="n"/>
      <c r="K282" s="30" t="n"/>
    </row>
    <row r="283" ht="13.2" customHeight="1" s="87">
      <c r="A283" s="30" t="n"/>
      <c r="B283" s="30" t="n"/>
      <c r="C283" s="30" t="n"/>
      <c r="D283" s="30" t="n"/>
      <c r="E283" s="30" t="n"/>
      <c r="F283" s="30" t="n"/>
      <c r="G283" s="30" t="n"/>
      <c r="H283" s="30" t="n"/>
      <c r="I283" s="30" t="n"/>
      <c r="J283" s="30" t="n"/>
      <c r="K283" s="30" t="n"/>
    </row>
    <row r="284" ht="13.2" customHeight="1" s="87">
      <c r="A284" s="30" t="n"/>
      <c r="B284" s="30" t="n"/>
      <c r="C284" s="30" t="n"/>
      <c r="D284" s="30" t="n"/>
      <c r="E284" s="30" t="n"/>
      <c r="F284" s="30" t="n"/>
      <c r="G284" s="30" t="n"/>
      <c r="H284" s="30" t="n"/>
      <c r="I284" s="30" t="n"/>
      <c r="J284" s="30" t="n"/>
      <c r="K284" s="30" t="n"/>
    </row>
    <row r="285" ht="13.2" customHeight="1" s="87">
      <c r="A285" s="30" t="n"/>
      <c r="B285" s="30" t="n"/>
      <c r="C285" s="30" t="n"/>
      <c r="D285" s="30" t="n"/>
      <c r="E285" s="30" t="n"/>
      <c r="F285" s="30" t="n"/>
      <c r="G285" s="30" t="n"/>
      <c r="H285" s="30" t="n"/>
      <c r="I285" s="30" t="n"/>
      <c r="J285" s="30" t="n"/>
      <c r="K285" s="30" t="n"/>
    </row>
    <row r="286" ht="13.2" customHeight="1" s="87">
      <c r="A286" s="30" t="n"/>
      <c r="B286" s="30" t="n"/>
      <c r="C286" s="30" t="n"/>
      <c r="D286" s="30" t="n"/>
      <c r="E286" s="30" t="n"/>
      <c r="F286" s="30" t="n"/>
      <c r="G286" s="30" t="n"/>
      <c r="H286" s="30" t="n"/>
      <c r="I286" s="30" t="n"/>
      <c r="J286" s="30" t="n"/>
      <c r="K286" s="30" t="n"/>
    </row>
    <row r="287" ht="13.2" customHeight="1" s="87">
      <c r="A287" s="30" t="n"/>
      <c r="B287" s="30" t="n"/>
      <c r="C287" s="30" t="n"/>
      <c r="D287" s="30" t="n"/>
      <c r="E287" s="30" t="n"/>
      <c r="F287" s="30" t="n"/>
      <c r="G287" s="30" t="n"/>
      <c r="H287" s="30" t="n"/>
      <c r="I287" s="30" t="n"/>
      <c r="J287" s="30" t="n"/>
      <c r="K287" s="30" t="n"/>
    </row>
    <row r="288" ht="13.2" customHeight="1" s="87">
      <c r="A288" s="30" t="n"/>
      <c r="B288" s="30" t="n"/>
      <c r="C288" s="30" t="n"/>
      <c r="D288" s="30" t="n"/>
      <c r="E288" s="30" t="n"/>
      <c r="F288" s="30" t="n"/>
      <c r="G288" s="30" t="n"/>
      <c r="H288" s="30" t="n"/>
      <c r="I288" s="30" t="n"/>
      <c r="J288" s="30" t="n"/>
      <c r="K288" s="30" t="n"/>
    </row>
    <row r="289" ht="13.2" customHeight="1" s="87">
      <c r="A289" s="30" t="n"/>
      <c r="B289" s="30" t="n"/>
      <c r="C289" s="30" t="n"/>
      <c r="D289" s="30" t="n"/>
      <c r="E289" s="30" t="n"/>
      <c r="F289" s="30" t="n"/>
      <c r="G289" s="30" t="n"/>
      <c r="H289" s="30" t="n"/>
      <c r="I289" s="30" t="n"/>
      <c r="J289" s="30" t="n"/>
      <c r="K289" s="30" t="n"/>
    </row>
    <row r="290" ht="13.2" customHeight="1" s="87">
      <c r="A290" s="30" t="n"/>
      <c r="B290" s="30" t="n"/>
      <c r="C290" s="30" t="n"/>
      <c r="D290" s="30" t="n"/>
      <c r="E290" s="30" t="n"/>
      <c r="F290" s="30" t="n"/>
      <c r="G290" s="30" t="n"/>
      <c r="H290" s="30" t="n"/>
      <c r="I290" s="30" t="n"/>
      <c r="J290" s="30" t="n"/>
      <c r="K290" s="30" t="n"/>
    </row>
    <row r="291" ht="13.2" customHeight="1" s="87">
      <c r="A291" s="30" t="n"/>
      <c r="B291" s="30" t="n"/>
      <c r="C291" s="30" t="n"/>
      <c r="D291" s="30" t="n"/>
      <c r="E291" s="30" t="n"/>
      <c r="F291" s="30" t="n"/>
      <c r="G291" s="30" t="n"/>
      <c r="H291" s="30" t="n"/>
      <c r="I291" s="30" t="n"/>
      <c r="J291" s="30" t="n"/>
      <c r="K291" s="30" t="n"/>
    </row>
    <row r="292" ht="13.2" customHeight="1" s="87">
      <c r="A292" s="30" t="n"/>
      <c r="B292" s="30" t="n"/>
      <c r="C292" s="30" t="n"/>
      <c r="D292" s="30" t="n"/>
      <c r="E292" s="30" t="n"/>
      <c r="F292" s="30" t="n"/>
      <c r="G292" s="30" t="n"/>
      <c r="H292" s="30" t="n"/>
      <c r="I292" s="30" t="n"/>
      <c r="J292" s="30" t="n"/>
      <c r="K292" s="30" t="n"/>
    </row>
    <row r="293" ht="13.2" customHeight="1" s="87">
      <c r="A293" s="30" t="n"/>
      <c r="B293" s="30" t="n"/>
      <c r="C293" s="30" t="n"/>
      <c r="D293" s="30" t="n"/>
      <c r="E293" s="30" t="n"/>
      <c r="F293" s="30" t="n"/>
      <c r="G293" s="30" t="n"/>
      <c r="H293" s="30" t="n"/>
      <c r="I293" s="30" t="n"/>
      <c r="J293" s="30" t="n"/>
      <c r="K293" s="30" t="n"/>
    </row>
    <row r="294" ht="13.2" customHeight="1" s="87">
      <c r="A294" s="30" t="n"/>
      <c r="B294" s="30" t="n"/>
      <c r="C294" s="30" t="n"/>
      <c r="D294" s="30" t="n"/>
      <c r="E294" s="30" t="n"/>
      <c r="F294" s="30" t="n"/>
      <c r="G294" s="30" t="n"/>
      <c r="H294" s="30" t="n"/>
      <c r="I294" s="30" t="n"/>
      <c r="J294" s="30" t="n"/>
      <c r="K294" s="30" t="n"/>
    </row>
    <row r="295" ht="13.2" customHeight="1" s="87">
      <c r="A295" s="30" t="n"/>
      <c r="B295" s="30" t="n"/>
      <c r="C295" s="30" t="n"/>
      <c r="D295" s="30" t="n"/>
      <c r="E295" s="30" t="n"/>
      <c r="F295" s="30" t="n"/>
      <c r="G295" s="30" t="n"/>
      <c r="H295" s="30" t="n"/>
      <c r="I295" s="30" t="n"/>
      <c r="J295" s="30" t="n"/>
      <c r="K295" s="30" t="n"/>
    </row>
    <row r="296" ht="13.2" customHeight="1" s="87">
      <c r="A296" s="30" t="n"/>
      <c r="B296" s="30" t="n"/>
      <c r="C296" s="30" t="n"/>
      <c r="D296" s="30" t="n"/>
      <c r="E296" s="30" t="n"/>
      <c r="F296" s="30" t="n"/>
      <c r="G296" s="30" t="n"/>
      <c r="H296" s="30" t="n"/>
      <c r="I296" s="30" t="n"/>
      <c r="J296" s="30" t="n"/>
      <c r="K296" s="30" t="n"/>
    </row>
    <row r="297" ht="13.2" customHeight="1" s="87">
      <c r="A297" s="30" t="n"/>
      <c r="B297" s="30" t="n"/>
      <c r="C297" s="30" t="n"/>
      <c r="D297" s="30" t="n"/>
      <c r="E297" s="30" t="n"/>
      <c r="F297" s="30" t="n"/>
      <c r="G297" s="30" t="n"/>
      <c r="H297" s="30" t="n"/>
      <c r="I297" s="30" t="n"/>
      <c r="J297" s="30" t="n"/>
      <c r="K297" s="30" t="n"/>
    </row>
    <row r="298" ht="13.2" customHeight="1" s="87">
      <c r="A298" s="30" t="n"/>
      <c r="B298" s="30" t="n"/>
      <c r="C298" s="30" t="n"/>
      <c r="D298" s="30" t="n"/>
      <c r="E298" s="30" t="n"/>
      <c r="F298" s="30" t="n"/>
      <c r="G298" s="30" t="n"/>
      <c r="H298" s="30" t="n"/>
      <c r="I298" s="30" t="n"/>
      <c r="J298" s="30" t="n"/>
      <c r="K298" s="30" t="n"/>
    </row>
    <row r="299" ht="13.2" customHeight="1" s="87">
      <c r="A299" s="30" t="n"/>
      <c r="B299" s="30" t="n"/>
      <c r="C299" s="30" t="n"/>
      <c r="D299" s="30" t="n"/>
      <c r="E299" s="30" t="n"/>
      <c r="F299" s="30" t="n"/>
      <c r="G299" s="30" t="n"/>
      <c r="H299" s="30" t="n"/>
      <c r="I299" s="30" t="n"/>
      <c r="J299" s="30" t="n"/>
      <c r="K299" s="30" t="n"/>
    </row>
    <row r="300" ht="13.2" customHeight="1" s="87">
      <c r="A300" s="30" t="n"/>
      <c r="B300" s="30" t="n"/>
      <c r="C300" s="30" t="n"/>
      <c r="D300" s="30" t="n"/>
      <c r="E300" s="30" t="n"/>
      <c r="F300" s="30" t="n"/>
      <c r="G300" s="30" t="n"/>
      <c r="H300" s="30" t="n"/>
      <c r="I300" s="30" t="n"/>
      <c r="J300" s="30" t="n"/>
      <c r="K300" s="30" t="n"/>
    </row>
    <row r="301" ht="13.2" customHeight="1" s="87">
      <c r="A301" s="30" t="n"/>
      <c r="B301" s="30" t="n"/>
      <c r="C301" s="30" t="n"/>
      <c r="D301" s="30" t="n"/>
      <c r="E301" s="30" t="n"/>
      <c r="F301" s="30" t="n"/>
      <c r="G301" s="30" t="n"/>
      <c r="H301" s="30" t="n"/>
      <c r="I301" s="30" t="n"/>
      <c r="J301" s="30" t="n"/>
      <c r="K301" s="30" t="n"/>
    </row>
    <row r="302" ht="13.2" customHeight="1" s="87">
      <c r="A302" s="30" t="n"/>
      <c r="B302" s="30" t="n"/>
      <c r="C302" s="30" t="n"/>
      <c r="D302" s="30" t="n"/>
      <c r="E302" s="30" t="n"/>
      <c r="F302" s="30" t="n"/>
      <c r="G302" s="30" t="n"/>
      <c r="H302" s="30" t="n"/>
      <c r="I302" s="30" t="n"/>
      <c r="J302" s="30" t="n"/>
      <c r="K302" s="30" t="n"/>
    </row>
    <row r="303" ht="13.2" customHeight="1" s="87">
      <c r="A303" s="30" t="n"/>
      <c r="B303" s="30" t="n"/>
      <c r="C303" s="30" t="n"/>
      <c r="D303" s="30" t="n"/>
      <c r="E303" s="30" t="n"/>
      <c r="F303" s="30" t="n"/>
      <c r="G303" s="30" t="n"/>
      <c r="H303" s="30" t="n"/>
      <c r="I303" s="30" t="n"/>
      <c r="J303" s="30" t="n"/>
      <c r="K303" s="30" t="n"/>
    </row>
    <row r="304" ht="13.2" customHeight="1" s="87">
      <c r="A304" s="30" t="n"/>
      <c r="B304" s="30" t="n"/>
      <c r="C304" s="30" t="n"/>
      <c r="D304" s="30" t="n"/>
      <c r="E304" s="30" t="n"/>
      <c r="F304" s="30" t="n"/>
      <c r="G304" s="30" t="n"/>
      <c r="H304" s="30" t="n"/>
      <c r="I304" s="30" t="n"/>
      <c r="J304" s="30" t="n"/>
      <c r="K304" s="30" t="n"/>
    </row>
    <row r="305" ht="13.2" customHeight="1" s="87">
      <c r="A305" s="30" t="n"/>
      <c r="B305" s="30" t="n"/>
      <c r="C305" s="30" t="n"/>
      <c r="D305" s="30" t="n"/>
      <c r="E305" s="30" t="n"/>
      <c r="F305" s="30" t="n"/>
      <c r="G305" s="30" t="n"/>
      <c r="H305" s="30" t="n"/>
      <c r="I305" s="30" t="n"/>
      <c r="J305" s="30" t="n"/>
      <c r="K305" s="30" t="n"/>
    </row>
    <row r="306" ht="13.2" customHeight="1" s="87">
      <c r="A306" s="30" t="n"/>
      <c r="B306" s="30" t="n"/>
      <c r="C306" s="30" t="n"/>
      <c r="D306" s="30" t="n"/>
      <c r="E306" s="30" t="n"/>
      <c r="F306" s="30" t="n"/>
      <c r="G306" s="30" t="n"/>
      <c r="H306" s="30" t="n"/>
      <c r="I306" s="30" t="n"/>
      <c r="J306" s="30" t="n"/>
      <c r="K306" s="30" t="n"/>
    </row>
    <row r="307" ht="13.2" customHeight="1" s="87">
      <c r="A307" s="30" t="n"/>
      <c r="B307" s="30" t="n"/>
      <c r="C307" s="30" t="n"/>
      <c r="D307" s="30" t="n"/>
      <c r="E307" s="30" t="n"/>
      <c r="F307" s="30" t="n"/>
      <c r="G307" s="30" t="n"/>
      <c r="H307" s="30" t="n"/>
      <c r="I307" s="30" t="n"/>
      <c r="J307" s="30" t="n"/>
      <c r="K307" s="30" t="n"/>
    </row>
    <row r="308" ht="13.2" customHeight="1" s="87">
      <c r="A308" s="30" t="n"/>
      <c r="B308" s="30" t="n"/>
      <c r="C308" s="30" t="n"/>
      <c r="D308" s="30" t="n"/>
      <c r="E308" s="30" t="n"/>
      <c r="F308" s="30" t="n"/>
      <c r="G308" s="30" t="n"/>
      <c r="H308" s="30" t="n"/>
      <c r="I308" s="30" t="n"/>
      <c r="J308" s="30" t="n"/>
      <c r="K308" s="30" t="n"/>
    </row>
    <row r="309" ht="13.2" customHeight="1" s="87">
      <c r="A309" s="30" t="n"/>
      <c r="B309" s="30" t="n"/>
      <c r="C309" s="30" t="n"/>
      <c r="D309" s="30" t="n"/>
      <c r="E309" s="30" t="n"/>
      <c r="F309" s="30" t="n"/>
      <c r="G309" s="30" t="n"/>
      <c r="H309" s="30" t="n"/>
      <c r="I309" s="30" t="n"/>
      <c r="J309" s="30" t="n"/>
      <c r="K309" s="30" t="n"/>
    </row>
    <row r="310" ht="13.2" customHeight="1" s="87">
      <c r="A310" s="30" t="n"/>
      <c r="B310" s="30" t="n"/>
      <c r="C310" s="30" t="n"/>
      <c r="D310" s="30" t="n"/>
      <c r="E310" s="30" t="n"/>
      <c r="F310" s="30" t="n"/>
      <c r="G310" s="30" t="n"/>
      <c r="H310" s="30" t="n"/>
      <c r="I310" s="30" t="n"/>
      <c r="J310" s="30" t="n"/>
      <c r="K310" s="30" t="n"/>
    </row>
    <row r="311" ht="13.2" customHeight="1" s="87">
      <c r="A311" s="30" t="n"/>
      <c r="B311" s="30" t="n"/>
      <c r="C311" s="30" t="n"/>
      <c r="D311" s="30" t="n"/>
      <c r="E311" s="30" t="n"/>
      <c r="F311" s="30" t="n"/>
      <c r="G311" s="30" t="n"/>
      <c r="H311" s="30" t="n"/>
      <c r="I311" s="30" t="n"/>
      <c r="J311" s="30" t="n"/>
      <c r="K311" s="30" t="n"/>
    </row>
    <row r="312" ht="13.2" customHeight="1" s="87">
      <c r="A312" s="30" t="n"/>
      <c r="B312" s="30" t="n"/>
      <c r="C312" s="30" t="n"/>
      <c r="D312" s="30" t="n"/>
      <c r="E312" s="30" t="n"/>
      <c r="F312" s="30" t="n"/>
      <c r="G312" s="30" t="n"/>
      <c r="H312" s="30" t="n"/>
      <c r="I312" s="30" t="n"/>
      <c r="J312" s="30" t="n"/>
      <c r="K312" s="30" t="n"/>
    </row>
    <row r="313" ht="13.2" customHeight="1" s="87">
      <c r="A313" s="30" t="n"/>
      <c r="B313" s="30" t="n"/>
      <c r="C313" s="30" t="n"/>
      <c r="D313" s="30" t="n"/>
      <c r="E313" s="30" t="n"/>
      <c r="F313" s="30" t="n"/>
      <c r="G313" s="30" t="n"/>
      <c r="H313" s="30" t="n"/>
      <c r="I313" s="30" t="n"/>
      <c r="J313" s="30" t="n"/>
      <c r="K313" s="30" t="n"/>
    </row>
    <row r="314" ht="13.2" customHeight="1" s="87">
      <c r="A314" s="30" t="n"/>
      <c r="B314" s="30" t="n"/>
      <c r="C314" s="30" t="n"/>
      <c r="D314" s="30" t="n"/>
      <c r="E314" s="30" t="n"/>
      <c r="F314" s="30" t="n"/>
      <c r="G314" s="30" t="n"/>
      <c r="H314" s="30" t="n"/>
      <c r="I314" s="30" t="n"/>
      <c r="J314" s="30" t="n"/>
      <c r="K314" s="30" t="n"/>
    </row>
    <row r="315" ht="13.2" customHeight="1" s="87">
      <c r="A315" s="30" t="n"/>
      <c r="B315" s="30" t="n"/>
      <c r="C315" s="30" t="n"/>
      <c r="D315" s="30" t="n"/>
      <c r="E315" s="30" t="n"/>
      <c r="F315" s="30" t="n"/>
      <c r="G315" s="30" t="n"/>
      <c r="H315" s="30" t="n"/>
      <c r="I315" s="30" t="n"/>
      <c r="J315" s="30" t="n"/>
      <c r="K315" s="30" t="n"/>
    </row>
    <row r="316" ht="13.2" customHeight="1" s="87">
      <c r="A316" s="30" t="n"/>
      <c r="B316" s="30" t="n"/>
      <c r="C316" s="30" t="n"/>
      <c r="D316" s="30" t="n"/>
      <c r="E316" s="30" t="n"/>
      <c r="F316" s="30" t="n"/>
      <c r="G316" s="30" t="n"/>
      <c r="H316" s="30" t="n"/>
      <c r="I316" s="30" t="n"/>
      <c r="J316" s="30" t="n"/>
      <c r="K316" s="30" t="n"/>
    </row>
    <row r="317" ht="13.2" customHeight="1" s="87">
      <c r="A317" s="30" t="n"/>
      <c r="B317" s="30" t="n"/>
      <c r="C317" s="30" t="n"/>
      <c r="D317" s="30" t="n"/>
      <c r="E317" s="30" t="n"/>
      <c r="F317" s="30" t="n"/>
      <c r="G317" s="30" t="n"/>
      <c r="H317" s="30" t="n"/>
      <c r="I317" s="30" t="n"/>
      <c r="J317" s="30" t="n"/>
      <c r="K317" s="30" t="n"/>
    </row>
    <row r="318" ht="13.2" customHeight="1" s="87">
      <c r="A318" s="30" t="n"/>
      <c r="B318" s="30" t="n"/>
      <c r="C318" s="30" t="n"/>
      <c r="D318" s="30" t="n"/>
      <c r="E318" s="30" t="n"/>
      <c r="F318" s="30" t="n"/>
      <c r="G318" s="30" t="n"/>
      <c r="H318" s="30" t="n"/>
      <c r="I318" s="30" t="n"/>
      <c r="J318" s="30" t="n"/>
      <c r="K318" s="30" t="n"/>
    </row>
    <row r="319" ht="13.2" customHeight="1" s="87">
      <c r="A319" s="30" t="n"/>
      <c r="B319" s="30" t="n"/>
      <c r="C319" s="30" t="n"/>
      <c r="D319" s="30" t="n"/>
      <c r="E319" s="30" t="n"/>
      <c r="F319" s="30" t="n"/>
      <c r="G319" s="30" t="n"/>
      <c r="H319" s="30" t="n"/>
      <c r="I319" s="30" t="n"/>
      <c r="J319" s="30" t="n"/>
      <c r="K319" s="30" t="n"/>
    </row>
    <row r="320" ht="13.2" customHeight="1" s="87">
      <c r="A320" s="30" t="n"/>
      <c r="B320" s="30" t="n"/>
      <c r="C320" s="30" t="n"/>
      <c r="D320" s="30" t="n"/>
      <c r="E320" s="30" t="n"/>
      <c r="F320" s="30" t="n"/>
      <c r="G320" s="30" t="n"/>
      <c r="H320" s="30" t="n"/>
      <c r="I320" s="30" t="n"/>
      <c r="J320" s="30" t="n"/>
      <c r="K320" s="30" t="n"/>
    </row>
    <row r="321" ht="13.2" customHeight="1" s="87">
      <c r="A321" s="30" t="n"/>
      <c r="B321" s="30" t="n"/>
      <c r="C321" s="30" t="n"/>
      <c r="D321" s="30" t="n"/>
      <c r="E321" s="30" t="n"/>
      <c r="F321" s="30" t="n"/>
      <c r="G321" s="30" t="n"/>
      <c r="H321" s="30" t="n"/>
      <c r="I321" s="30" t="n"/>
      <c r="J321" s="30" t="n"/>
      <c r="K321" s="30" t="n"/>
    </row>
    <row r="322" ht="13.2" customHeight="1" s="87">
      <c r="A322" s="30" t="n"/>
      <c r="B322" s="30" t="n"/>
      <c r="C322" s="30" t="n"/>
      <c r="D322" s="30" t="n"/>
      <c r="E322" s="30" t="n"/>
      <c r="F322" s="30" t="n"/>
      <c r="G322" s="30" t="n"/>
      <c r="H322" s="30" t="n"/>
      <c r="I322" s="30" t="n"/>
      <c r="J322" s="30" t="n"/>
      <c r="K322" s="30" t="n"/>
    </row>
    <row r="323" ht="13.2" customHeight="1" s="87">
      <c r="A323" s="30" t="n"/>
      <c r="B323" s="30" t="n"/>
      <c r="C323" s="30" t="n"/>
      <c r="D323" s="30" t="n"/>
      <c r="E323" s="30" t="n"/>
      <c r="F323" s="30" t="n"/>
      <c r="G323" s="30" t="n"/>
      <c r="H323" s="30" t="n"/>
      <c r="I323" s="30" t="n"/>
      <c r="J323" s="30" t="n"/>
      <c r="K323" s="30" t="n"/>
    </row>
    <row r="324" ht="13.2" customHeight="1" s="87">
      <c r="A324" s="30" t="n"/>
      <c r="B324" s="30" t="n"/>
      <c r="C324" s="30" t="n"/>
      <c r="D324" s="30" t="n"/>
      <c r="E324" s="30" t="n"/>
      <c r="F324" s="30" t="n"/>
      <c r="G324" s="30" t="n"/>
      <c r="H324" s="30" t="n"/>
      <c r="I324" s="30" t="n"/>
      <c r="J324" s="30" t="n"/>
      <c r="K324" s="30" t="n"/>
    </row>
    <row r="325" ht="13.2" customHeight="1" s="87">
      <c r="A325" s="30" t="n"/>
      <c r="B325" s="30" t="n"/>
      <c r="C325" s="30" t="n"/>
      <c r="D325" s="30" t="n"/>
      <c r="E325" s="30" t="n"/>
      <c r="F325" s="30" t="n"/>
      <c r="G325" s="30" t="n"/>
      <c r="H325" s="30" t="n"/>
      <c r="I325" s="30" t="n"/>
      <c r="J325" s="30" t="n"/>
      <c r="K325" s="30" t="n"/>
    </row>
    <row r="326" ht="13.2" customHeight="1" s="87">
      <c r="A326" s="30" t="n"/>
      <c r="B326" s="30" t="n"/>
      <c r="C326" s="30" t="n"/>
      <c r="D326" s="30" t="n"/>
      <c r="E326" s="30" t="n"/>
      <c r="F326" s="30" t="n"/>
      <c r="G326" s="30" t="n"/>
      <c r="H326" s="30" t="n"/>
      <c r="I326" s="30" t="n"/>
      <c r="J326" s="30" t="n"/>
      <c r="K326" s="30" t="n"/>
    </row>
    <row r="327" ht="13.2" customHeight="1" s="87">
      <c r="A327" s="30" t="n"/>
      <c r="B327" s="30" t="n"/>
      <c r="C327" s="30" t="n"/>
      <c r="D327" s="30" t="n"/>
      <c r="E327" s="30" t="n"/>
      <c r="F327" s="30" t="n"/>
      <c r="G327" s="30" t="n"/>
      <c r="H327" s="30" t="n"/>
      <c r="I327" s="30" t="n"/>
      <c r="J327" s="30" t="n"/>
      <c r="K327" s="30" t="n"/>
    </row>
    <row r="328" ht="13.2" customHeight="1" s="87">
      <c r="A328" s="30" t="n"/>
      <c r="B328" s="30" t="n"/>
      <c r="C328" s="30" t="n"/>
      <c r="D328" s="30" t="n"/>
      <c r="E328" s="30" t="n"/>
      <c r="F328" s="30" t="n"/>
      <c r="G328" s="30" t="n"/>
      <c r="H328" s="30" t="n"/>
      <c r="I328" s="30" t="n"/>
      <c r="J328" s="30" t="n"/>
      <c r="K328" s="30" t="n"/>
    </row>
    <row r="329" ht="13.2" customHeight="1" s="87">
      <c r="A329" s="30" t="n"/>
      <c r="B329" s="30" t="n"/>
      <c r="C329" s="30" t="n"/>
      <c r="D329" s="30" t="n"/>
      <c r="E329" s="30" t="n"/>
      <c r="F329" s="30" t="n"/>
      <c r="G329" s="30" t="n"/>
      <c r="H329" s="30" t="n"/>
      <c r="I329" s="30" t="n"/>
      <c r="J329" s="30" t="n"/>
      <c r="K329" s="30" t="n"/>
    </row>
    <row r="330" ht="13.2" customHeight="1" s="87">
      <c r="A330" s="30" t="n"/>
      <c r="B330" s="30" t="n"/>
      <c r="C330" s="30" t="n"/>
      <c r="D330" s="30" t="n"/>
      <c r="E330" s="30" t="n"/>
      <c r="F330" s="30" t="n"/>
      <c r="G330" s="30" t="n"/>
      <c r="H330" s="30" t="n"/>
      <c r="I330" s="30" t="n"/>
      <c r="J330" s="30" t="n"/>
      <c r="K330" s="30" t="n"/>
    </row>
    <row r="331" ht="13.2" customHeight="1" s="87">
      <c r="A331" s="30" t="n"/>
      <c r="B331" s="30" t="n"/>
      <c r="C331" s="30" t="n"/>
      <c r="D331" s="30" t="n"/>
      <c r="E331" s="30" t="n"/>
      <c r="F331" s="30" t="n"/>
      <c r="G331" s="30" t="n"/>
      <c r="H331" s="30" t="n"/>
      <c r="I331" s="30" t="n"/>
      <c r="J331" s="30" t="n"/>
      <c r="K331" s="30" t="n"/>
    </row>
    <row r="332" ht="13.2" customHeight="1" s="87">
      <c r="A332" s="30" t="n"/>
      <c r="B332" s="30" t="n"/>
      <c r="C332" s="30" t="n"/>
      <c r="D332" s="30" t="n"/>
      <c r="E332" s="30" t="n"/>
      <c r="F332" s="30" t="n"/>
      <c r="G332" s="30" t="n"/>
      <c r="H332" s="30" t="n"/>
      <c r="I332" s="30" t="n"/>
      <c r="J332" s="30" t="n"/>
      <c r="K332" s="30" t="n"/>
    </row>
    <row r="333" ht="13.2" customHeight="1" s="87">
      <c r="A333" s="30" t="n"/>
      <c r="B333" s="30" t="n"/>
      <c r="C333" s="30" t="n"/>
      <c r="D333" s="30" t="n"/>
      <c r="E333" s="30" t="n"/>
      <c r="F333" s="30" t="n"/>
      <c r="G333" s="30" t="n"/>
      <c r="H333" s="30" t="n"/>
      <c r="I333" s="30" t="n"/>
      <c r="J333" s="30" t="n"/>
      <c r="K333" s="30" t="n"/>
    </row>
    <row r="334" ht="13.2" customHeight="1" s="87">
      <c r="A334" s="30" t="n"/>
      <c r="B334" s="30" t="n"/>
      <c r="C334" s="30" t="n"/>
      <c r="D334" s="30" t="n"/>
      <c r="E334" s="30" t="n"/>
      <c r="F334" s="30" t="n"/>
      <c r="G334" s="30" t="n"/>
      <c r="H334" s="30" t="n"/>
      <c r="I334" s="30" t="n"/>
      <c r="J334" s="30" t="n"/>
      <c r="K334" s="30" t="n"/>
    </row>
    <row r="335" ht="13.2" customHeight="1" s="87">
      <c r="A335" s="30" t="n"/>
      <c r="B335" s="30" t="n"/>
      <c r="C335" s="30" t="n"/>
      <c r="D335" s="30" t="n"/>
      <c r="E335" s="30" t="n"/>
      <c r="F335" s="30" t="n"/>
      <c r="G335" s="30" t="n"/>
      <c r="H335" s="30" t="n"/>
      <c r="I335" s="30" t="n"/>
      <c r="J335" s="30" t="n"/>
      <c r="K335" s="30" t="n"/>
    </row>
    <row r="336" ht="13.2" customHeight="1" s="87">
      <c r="A336" s="30" t="n"/>
      <c r="B336" s="30" t="n"/>
      <c r="C336" s="30" t="n"/>
      <c r="D336" s="30" t="n"/>
      <c r="E336" s="30" t="n"/>
      <c r="F336" s="30" t="n"/>
      <c r="G336" s="30" t="n"/>
      <c r="H336" s="30" t="n"/>
      <c r="I336" s="30" t="n"/>
      <c r="J336" s="30" t="n"/>
      <c r="K336" s="30" t="n"/>
    </row>
    <row r="337" ht="13.2" customHeight="1" s="87">
      <c r="A337" s="30" t="n"/>
      <c r="B337" s="30" t="n"/>
      <c r="C337" s="30" t="n"/>
      <c r="D337" s="30" t="n"/>
      <c r="E337" s="30" t="n"/>
      <c r="F337" s="30" t="n"/>
      <c r="G337" s="30" t="n"/>
      <c r="H337" s="30" t="n"/>
      <c r="I337" s="30" t="n"/>
      <c r="J337" s="30" t="n"/>
      <c r="K337" s="30" t="n"/>
    </row>
    <row r="338" ht="13.2" customHeight="1" s="87">
      <c r="A338" s="30" t="n"/>
      <c r="B338" s="30" t="n"/>
      <c r="C338" s="30" t="n"/>
      <c r="D338" s="30" t="n"/>
      <c r="E338" s="30" t="n"/>
      <c r="F338" s="30" t="n"/>
      <c r="G338" s="30" t="n"/>
      <c r="H338" s="30" t="n"/>
      <c r="I338" s="30" t="n"/>
      <c r="J338" s="30" t="n"/>
      <c r="K338" s="30" t="n"/>
    </row>
    <row r="339" ht="13.2" customHeight="1" s="87">
      <c r="A339" s="30" t="n"/>
      <c r="B339" s="30" t="n"/>
      <c r="C339" s="30" t="n"/>
      <c r="D339" s="30" t="n"/>
      <c r="E339" s="30" t="n"/>
      <c r="F339" s="30" t="n"/>
      <c r="G339" s="30" t="n"/>
      <c r="H339" s="30" t="n"/>
      <c r="I339" s="30" t="n"/>
      <c r="J339" s="30" t="n"/>
      <c r="K339" s="30" t="n"/>
    </row>
    <row r="340" ht="13.2" customHeight="1" s="87">
      <c r="A340" s="30" t="n"/>
      <c r="B340" s="30" t="n"/>
      <c r="C340" s="30" t="n"/>
      <c r="D340" s="30" t="n"/>
      <c r="E340" s="30" t="n"/>
      <c r="F340" s="30" t="n"/>
      <c r="G340" s="30" t="n"/>
      <c r="H340" s="30" t="n"/>
      <c r="I340" s="30" t="n"/>
      <c r="J340" s="30" t="n"/>
      <c r="K340" s="30" t="n"/>
    </row>
    <row r="341" ht="13.2" customHeight="1" s="87">
      <c r="A341" s="30" t="n"/>
      <c r="B341" s="30" t="n"/>
      <c r="C341" s="30" t="n"/>
      <c r="D341" s="30" t="n"/>
      <c r="E341" s="30" t="n"/>
      <c r="F341" s="30" t="n"/>
      <c r="G341" s="30" t="n"/>
      <c r="H341" s="30" t="n"/>
      <c r="I341" s="30" t="n"/>
      <c r="J341" s="30" t="n"/>
      <c r="K341" s="30" t="n"/>
    </row>
    <row r="342" ht="13.2" customHeight="1" s="87">
      <c r="A342" s="30" t="n"/>
      <c r="B342" s="30" t="n"/>
      <c r="C342" s="30" t="n"/>
      <c r="D342" s="30" t="n"/>
      <c r="E342" s="30" t="n"/>
      <c r="F342" s="30" t="n"/>
      <c r="G342" s="30" t="n"/>
      <c r="H342" s="30" t="n"/>
      <c r="I342" s="30" t="n"/>
      <c r="J342" s="30" t="n"/>
      <c r="K342" s="30" t="n"/>
    </row>
    <row r="343" ht="13.2" customHeight="1" s="87">
      <c r="A343" s="30" t="n"/>
      <c r="B343" s="30" t="n"/>
      <c r="C343" s="30" t="n"/>
      <c r="D343" s="30" t="n"/>
      <c r="E343" s="30" t="n"/>
      <c r="F343" s="30" t="n"/>
      <c r="G343" s="30" t="n"/>
      <c r="H343" s="30" t="n"/>
      <c r="I343" s="30" t="n"/>
      <c r="J343" s="30" t="n"/>
      <c r="K343" s="30" t="n"/>
    </row>
    <row r="344" ht="13.2" customHeight="1" s="87">
      <c r="A344" s="30" t="n"/>
      <c r="B344" s="30" t="n"/>
      <c r="C344" s="30" t="n"/>
      <c r="D344" s="30" t="n"/>
      <c r="E344" s="30" t="n"/>
      <c r="F344" s="30" t="n"/>
      <c r="G344" s="30" t="n"/>
      <c r="H344" s="30" t="n"/>
      <c r="I344" s="30" t="n"/>
      <c r="J344" s="30" t="n"/>
      <c r="K344" s="30" t="n"/>
    </row>
    <row r="345" ht="13.2" customHeight="1" s="87">
      <c r="A345" s="30" t="n"/>
      <c r="B345" s="30" t="n"/>
      <c r="C345" s="30" t="n"/>
      <c r="D345" s="30" t="n"/>
      <c r="E345" s="30" t="n"/>
      <c r="F345" s="30" t="n"/>
      <c r="G345" s="30" t="n"/>
      <c r="H345" s="30" t="n"/>
      <c r="I345" s="30" t="n"/>
      <c r="J345" s="30" t="n"/>
      <c r="K345" s="30" t="n"/>
    </row>
    <row r="346" ht="13.2" customHeight="1" s="87">
      <c r="A346" s="30" t="n"/>
      <c r="B346" s="30" t="n"/>
      <c r="C346" s="30" t="n"/>
      <c r="D346" s="30" t="n"/>
      <c r="E346" s="30" t="n"/>
      <c r="F346" s="30" t="n"/>
      <c r="G346" s="30" t="n"/>
      <c r="H346" s="30" t="n"/>
      <c r="I346" s="30" t="n"/>
      <c r="J346" s="30" t="n"/>
      <c r="K346" s="30" t="n"/>
    </row>
    <row r="347" ht="13.2" customHeight="1" s="87">
      <c r="A347" s="30" t="n"/>
      <c r="B347" s="30" t="n"/>
      <c r="C347" s="30" t="n"/>
      <c r="D347" s="30" t="n"/>
      <c r="E347" s="30" t="n"/>
      <c r="F347" s="30" t="n"/>
      <c r="G347" s="30" t="n"/>
      <c r="H347" s="30" t="n"/>
      <c r="I347" s="30" t="n"/>
      <c r="J347" s="30" t="n"/>
      <c r="K347" s="30" t="n"/>
    </row>
    <row r="348" ht="13.2" customHeight="1" s="87">
      <c r="A348" s="30" t="n"/>
      <c r="B348" s="30" t="n"/>
      <c r="C348" s="30" t="n"/>
      <c r="D348" s="30" t="n"/>
      <c r="E348" s="30" t="n"/>
      <c r="F348" s="30" t="n"/>
      <c r="G348" s="30" t="n"/>
      <c r="H348" s="30" t="n"/>
      <c r="I348" s="30" t="n"/>
      <c r="J348" s="30" t="n"/>
      <c r="K348" s="30" t="n"/>
    </row>
    <row r="349" ht="13.2" customHeight="1" s="87">
      <c r="A349" s="30" t="n"/>
      <c r="B349" s="30" t="n"/>
      <c r="C349" s="30" t="n"/>
      <c r="D349" s="30" t="n"/>
      <c r="E349" s="30" t="n"/>
      <c r="F349" s="30" t="n"/>
      <c r="G349" s="30" t="n"/>
      <c r="H349" s="30" t="n"/>
      <c r="I349" s="30" t="n"/>
      <c r="J349" s="30" t="n"/>
      <c r="K349" s="30" t="n"/>
    </row>
    <row r="350" ht="13.2" customHeight="1" s="87">
      <c r="A350" s="30" t="n"/>
      <c r="B350" s="30" t="n"/>
      <c r="C350" s="30" t="n"/>
      <c r="D350" s="30" t="n"/>
      <c r="E350" s="30" t="n"/>
      <c r="F350" s="30" t="n"/>
      <c r="G350" s="30" t="n"/>
      <c r="H350" s="30" t="n"/>
      <c r="I350" s="30" t="n"/>
      <c r="J350" s="30" t="n"/>
      <c r="K350" s="30" t="n"/>
    </row>
    <row r="351" ht="13.2" customHeight="1" s="87">
      <c r="A351" s="30" t="n"/>
      <c r="B351" s="30" t="n"/>
      <c r="C351" s="30" t="n"/>
      <c r="D351" s="30" t="n"/>
      <c r="E351" s="30" t="n"/>
      <c r="F351" s="30" t="n"/>
      <c r="G351" s="30" t="n"/>
      <c r="H351" s="30" t="n"/>
      <c r="I351" s="30" t="n"/>
      <c r="J351" s="30" t="n"/>
      <c r="K351" s="30" t="n"/>
    </row>
    <row r="352" ht="13.2" customHeight="1" s="87">
      <c r="A352" s="30" t="n"/>
      <c r="B352" s="30" t="n"/>
      <c r="C352" s="30" t="n"/>
      <c r="D352" s="30" t="n"/>
      <c r="E352" s="30" t="n"/>
      <c r="F352" s="30" t="n"/>
      <c r="G352" s="30" t="n"/>
      <c r="H352" s="30" t="n"/>
      <c r="I352" s="30" t="n"/>
      <c r="J352" s="30" t="n"/>
      <c r="K352" s="30" t="n"/>
    </row>
    <row r="353" ht="13.2" customHeight="1" s="87">
      <c r="A353" s="30" t="n"/>
      <c r="B353" s="30" t="n"/>
      <c r="C353" s="30" t="n"/>
      <c r="D353" s="30" t="n"/>
      <c r="E353" s="30" t="n"/>
      <c r="F353" s="30" t="n"/>
      <c r="G353" s="30" t="n"/>
      <c r="H353" s="30" t="n"/>
      <c r="I353" s="30" t="n"/>
      <c r="J353" s="30" t="n"/>
      <c r="K353" s="30" t="n"/>
    </row>
    <row r="354" ht="13.2" customHeight="1" s="87">
      <c r="A354" s="30" t="n"/>
      <c r="B354" s="30" t="n"/>
      <c r="C354" s="30" t="n"/>
      <c r="D354" s="30" t="n"/>
      <c r="E354" s="30" t="n"/>
      <c r="F354" s="30" t="n"/>
      <c r="G354" s="30" t="n"/>
      <c r="H354" s="30" t="n"/>
      <c r="I354" s="30" t="n"/>
      <c r="J354" s="30" t="n"/>
      <c r="K354" s="30" t="n"/>
    </row>
    <row r="355" ht="13.2" customHeight="1" s="87">
      <c r="A355" s="30" t="n"/>
      <c r="B355" s="30" t="n"/>
      <c r="C355" s="30" t="n"/>
      <c r="D355" s="30" t="n"/>
      <c r="E355" s="30" t="n"/>
      <c r="F355" s="30" t="n"/>
      <c r="G355" s="30" t="n"/>
      <c r="H355" s="30" t="n"/>
      <c r="I355" s="30" t="n"/>
      <c r="J355" s="30" t="n"/>
      <c r="K355" s="30" t="n"/>
    </row>
    <row r="356" ht="13.2" customHeight="1" s="87">
      <c r="A356" s="30" t="n"/>
      <c r="B356" s="30" t="n"/>
      <c r="C356" s="30" t="n"/>
      <c r="D356" s="30" t="n"/>
      <c r="E356" s="30" t="n"/>
      <c r="F356" s="30" t="n"/>
      <c r="G356" s="30" t="n"/>
      <c r="H356" s="30" t="n"/>
      <c r="I356" s="30" t="n"/>
      <c r="J356" s="30" t="n"/>
      <c r="K356" s="30" t="n"/>
    </row>
    <row r="357" ht="13.2" customHeight="1" s="87">
      <c r="A357" s="30" t="n"/>
      <c r="B357" s="30" t="n"/>
      <c r="C357" s="30" t="n"/>
      <c r="D357" s="30" t="n"/>
      <c r="E357" s="30" t="n"/>
      <c r="F357" s="30" t="n"/>
      <c r="G357" s="30" t="n"/>
      <c r="H357" s="30" t="n"/>
      <c r="I357" s="30" t="n"/>
      <c r="J357" s="30" t="n"/>
      <c r="K357" s="30" t="n"/>
    </row>
    <row r="358" ht="13.2" customHeight="1" s="87">
      <c r="A358" s="30" t="n"/>
      <c r="B358" s="30" t="n"/>
      <c r="C358" s="30" t="n"/>
      <c r="D358" s="30" t="n"/>
      <c r="E358" s="30" t="n"/>
      <c r="F358" s="30" t="n"/>
      <c r="G358" s="30" t="n"/>
      <c r="H358" s="30" t="n"/>
      <c r="I358" s="30" t="n"/>
      <c r="J358" s="30" t="n"/>
      <c r="K358" s="30" t="n"/>
    </row>
    <row r="359" ht="13.2" customHeight="1" s="87">
      <c r="A359" s="30" t="n"/>
      <c r="B359" s="30" t="n"/>
      <c r="C359" s="30" t="n"/>
      <c r="D359" s="30" t="n"/>
      <c r="E359" s="30" t="n"/>
      <c r="F359" s="30" t="n"/>
      <c r="G359" s="30" t="n"/>
      <c r="H359" s="30" t="n"/>
      <c r="I359" s="30" t="n"/>
      <c r="J359" s="30" t="n"/>
      <c r="K359" s="30" t="n"/>
    </row>
    <row r="360" ht="13.2" customHeight="1" s="87">
      <c r="A360" s="30" t="n"/>
      <c r="B360" s="30" t="n"/>
      <c r="C360" s="30" t="n"/>
      <c r="D360" s="30" t="n"/>
      <c r="E360" s="30" t="n"/>
      <c r="F360" s="30" t="n"/>
      <c r="G360" s="30" t="n"/>
      <c r="H360" s="30" t="n"/>
      <c r="I360" s="30" t="n"/>
      <c r="J360" s="30" t="n"/>
      <c r="K360" s="30" t="n"/>
    </row>
    <row r="361" ht="13.2" customHeight="1" s="87">
      <c r="A361" s="30" t="n"/>
      <c r="B361" s="30" t="n"/>
      <c r="C361" s="30" t="n"/>
      <c r="D361" s="30" t="n"/>
      <c r="E361" s="30" t="n"/>
      <c r="F361" s="30" t="n"/>
      <c r="G361" s="30" t="n"/>
      <c r="H361" s="30" t="n"/>
      <c r="I361" s="30" t="n"/>
      <c r="J361" s="30" t="n"/>
      <c r="K361" s="30" t="n"/>
    </row>
    <row r="362" ht="13.2" customHeight="1" s="87">
      <c r="A362" s="30" t="n"/>
      <c r="B362" s="30" t="n"/>
      <c r="C362" s="30" t="n"/>
      <c r="D362" s="30" t="n"/>
      <c r="E362" s="30" t="n"/>
      <c r="F362" s="30" t="n"/>
      <c r="G362" s="30" t="n"/>
      <c r="H362" s="30" t="n"/>
      <c r="I362" s="30" t="n"/>
      <c r="J362" s="30" t="n"/>
      <c r="K362" s="30" t="n"/>
    </row>
    <row r="363" ht="13.2" customHeight="1" s="87">
      <c r="A363" s="30" t="n"/>
      <c r="B363" s="30" t="n"/>
      <c r="C363" s="30" t="n"/>
      <c r="D363" s="30" t="n"/>
      <c r="E363" s="30" t="n"/>
      <c r="F363" s="30" t="n"/>
      <c r="G363" s="30" t="n"/>
      <c r="H363" s="30" t="n"/>
      <c r="I363" s="30" t="n"/>
      <c r="J363" s="30" t="n"/>
      <c r="K363" s="30" t="n"/>
    </row>
    <row r="364" ht="13.2" customHeight="1" s="87">
      <c r="A364" s="30" t="n"/>
      <c r="B364" s="30" t="n"/>
      <c r="C364" s="30" t="n"/>
      <c r="D364" s="30" t="n"/>
      <c r="E364" s="30" t="n"/>
      <c r="F364" s="30" t="n"/>
      <c r="G364" s="30" t="n"/>
      <c r="H364" s="30" t="n"/>
      <c r="I364" s="30" t="n"/>
      <c r="J364" s="30" t="n"/>
      <c r="K364" s="30" t="n"/>
    </row>
    <row r="365" ht="13.2" customHeight="1" s="87">
      <c r="A365" s="30" t="n"/>
      <c r="B365" s="30" t="n"/>
      <c r="C365" s="30" t="n"/>
      <c r="D365" s="30" t="n"/>
      <c r="E365" s="30" t="n"/>
      <c r="F365" s="30" t="n"/>
      <c r="G365" s="30" t="n"/>
      <c r="H365" s="30" t="n"/>
      <c r="I365" s="30" t="n"/>
      <c r="J365" s="30" t="n"/>
      <c r="K365" s="30" t="n"/>
    </row>
    <row r="366" ht="13.2" customHeight="1" s="87">
      <c r="A366" s="30" t="n"/>
      <c r="B366" s="30" t="n"/>
      <c r="C366" s="30" t="n"/>
      <c r="D366" s="30" t="n"/>
      <c r="E366" s="30" t="n"/>
      <c r="F366" s="30" t="n"/>
      <c r="G366" s="30" t="n"/>
      <c r="H366" s="30" t="n"/>
      <c r="I366" s="30" t="n"/>
      <c r="J366" s="30" t="n"/>
      <c r="K366" s="30" t="n"/>
    </row>
    <row r="367" ht="13.2" customHeight="1" s="87">
      <c r="A367" s="30" t="n"/>
      <c r="B367" s="30" t="n"/>
      <c r="C367" s="30" t="n"/>
      <c r="D367" s="30" t="n"/>
      <c r="E367" s="30" t="n"/>
      <c r="F367" s="30" t="n"/>
      <c r="G367" s="30" t="n"/>
      <c r="H367" s="30" t="n"/>
      <c r="I367" s="30" t="n"/>
      <c r="J367" s="30" t="n"/>
      <c r="K367" s="30" t="n"/>
    </row>
    <row r="368" ht="13.2" customHeight="1" s="87">
      <c r="A368" s="30" t="n"/>
      <c r="B368" s="30" t="n"/>
      <c r="C368" s="30" t="n"/>
      <c r="D368" s="30" t="n"/>
      <c r="E368" s="30" t="n"/>
      <c r="F368" s="30" t="n"/>
      <c r="G368" s="30" t="n"/>
      <c r="H368" s="30" t="n"/>
      <c r="I368" s="30" t="n"/>
      <c r="J368" s="30" t="n"/>
      <c r="K368" s="30" t="n"/>
    </row>
    <row r="369" ht="13.2" customHeight="1" s="87">
      <c r="A369" s="30" t="n"/>
      <c r="B369" s="30" t="n"/>
      <c r="C369" s="30" t="n"/>
      <c r="D369" s="30" t="n"/>
      <c r="E369" s="30" t="n"/>
      <c r="F369" s="30" t="n"/>
      <c r="G369" s="30" t="n"/>
      <c r="H369" s="30" t="n"/>
      <c r="I369" s="30" t="n"/>
      <c r="J369" s="30" t="n"/>
      <c r="K369" s="30" t="n"/>
    </row>
    <row r="370" ht="13.2" customHeight="1" s="87">
      <c r="A370" s="30" t="n"/>
      <c r="B370" s="30" t="n"/>
      <c r="C370" s="30" t="n"/>
      <c r="D370" s="30" t="n"/>
      <c r="E370" s="30" t="n"/>
      <c r="F370" s="30" t="n"/>
      <c r="G370" s="30" t="n"/>
      <c r="H370" s="30" t="n"/>
      <c r="I370" s="30" t="n"/>
      <c r="J370" s="30" t="n"/>
      <c r="K370" s="30" t="n"/>
    </row>
    <row r="371" ht="13.2" customHeight="1" s="87">
      <c r="A371" s="30" t="n"/>
      <c r="B371" s="30" t="n"/>
      <c r="C371" s="30" t="n"/>
      <c r="D371" s="30" t="n"/>
      <c r="E371" s="30" t="n"/>
      <c r="F371" s="30" t="n"/>
      <c r="G371" s="30" t="n"/>
      <c r="H371" s="30" t="n"/>
      <c r="I371" s="30" t="n"/>
      <c r="J371" s="30" t="n"/>
      <c r="K371" s="30" t="n"/>
    </row>
    <row r="372" ht="13.2" customHeight="1" s="87">
      <c r="A372" s="30" t="n"/>
      <c r="B372" s="30" t="n"/>
      <c r="C372" s="30" t="n"/>
      <c r="D372" s="30" t="n"/>
      <c r="E372" s="30" t="n"/>
      <c r="F372" s="30" t="n"/>
      <c r="G372" s="30" t="n"/>
      <c r="H372" s="30" t="n"/>
      <c r="I372" s="30" t="n"/>
      <c r="J372" s="30" t="n"/>
      <c r="K372" s="30" t="n"/>
    </row>
    <row r="373" ht="13.2" customHeight="1" s="87">
      <c r="A373" s="30" t="n"/>
      <c r="B373" s="30" t="n"/>
      <c r="C373" s="30" t="n"/>
      <c r="D373" s="30" t="n"/>
      <c r="E373" s="30" t="n"/>
      <c r="F373" s="30" t="n"/>
      <c r="G373" s="30" t="n"/>
      <c r="H373" s="30" t="n"/>
      <c r="I373" s="30" t="n"/>
      <c r="J373" s="30" t="n"/>
      <c r="K373" s="30" t="n"/>
    </row>
    <row r="374" ht="13.2" customHeight="1" s="87">
      <c r="A374" s="30" t="n"/>
      <c r="B374" s="30" t="n"/>
      <c r="C374" s="30" t="n"/>
      <c r="D374" s="30" t="n"/>
      <c r="E374" s="30" t="n"/>
      <c r="F374" s="30" t="n"/>
      <c r="G374" s="30" t="n"/>
      <c r="H374" s="30" t="n"/>
      <c r="I374" s="30" t="n"/>
      <c r="J374" s="30" t="n"/>
      <c r="K374" s="30" t="n"/>
    </row>
    <row r="375" ht="13.2" customHeight="1" s="87">
      <c r="A375" s="30" t="n"/>
      <c r="B375" s="30" t="n"/>
      <c r="C375" s="30" t="n"/>
      <c r="D375" s="30" t="n"/>
      <c r="E375" s="30" t="n"/>
      <c r="F375" s="30" t="n"/>
      <c r="G375" s="30" t="n"/>
      <c r="H375" s="30" t="n"/>
      <c r="I375" s="30" t="n"/>
      <c r="J375" s="30" t="n"/>
      <c r="K375" s="30" t="n"/>
    </row>
    <row r="376" ht="13.2" customHeight="1" s="87">
      <c r="A376" s="30" t="n"/>
      <c r="B376" s="30" t="n"/>
      <c r="C376" s="30" t="n"/>
      <c r="D376" s="30" t="n"/>
      <c r="E376" s="30" t="n"/>
      <c r="F376" s="30" t="n"/>
      <c r="G376" s="30" t="n"/>
      <c r="H376" s="30" t="n"/>
      <c r="I376" s="30" t="n"/>
      <c r="J376" s="30" t="n"/>
      <c r="K376" s="30" t="n"/>
    </row>
    <row r="377" ht="13.2" customHeight="1" s="87">
      <c r="A377" s="30" t="n"/>
      <c r="B377" s="30" t="n"/>
      <c r="C377" s="30" t="n"/>
      <c r="D377" s="30" t="n"/>
      <c r="E377" s="30" t="n"/>
      <c r="F377" s="30" t="n"/>
      <c r="G377" s="30" t="n"/>
      <c r="H377" s="30" t="n"/>
      <c r="I377" s="30" t="n"/>
      <c r="J377" s="30" t="n"/>
      <c r="K377" s="30" t="n"/>
    </row>
    <row r="378" ht="13.2" customHeight="1" s="87">
      <c r="A378" s="30" t="n"/>
      <c r="B378" s="30" t="n"/>
      <c r="C378" s="30" t="n"/>
      <c r="D378" s="30" t="n"/>
      <c r="E378" s="30" t="n"/>
      <c r="F378" s="30" t="n"/>
      <c r="G378" s="30" t="n"/>
      <c r="H378" s="30" t="n"/>
      <c r="I378" s="30" t="n"/>
      <c r="J378" s="30" t="n"/>
      <c r="K378" s="30" t="n"/>
    </row>
    <row r="379" ht="13.2" customHeight="1" s="87">
      <c r="A379" s="30" t="n"/>
      <c r="B379" s="30" t="n"/>
      <c r="C379" s="30" t="n"/>
      <c r="D379" s="30" t="n"/>
      <c r="E379" s="30" t="n"/>
      <c r="F379" s="30" t="n"/>
      <c r="G379" s="30" t="n"/>
      <c r="H379" s="30" t="n"/>
      <c r="I379" s="30" t="n"/>
      <c r="J379" s="30" t="n"/>
      <c r="K379" s="30" t="n"/>
    </row>
    <row r="380" ht="13.2" customHeight="1" s="87">
      <c r="A380" s="30" t="n"/>
      <c r="B380" s="30" t="n"/>
      <c r="C380" s="30" t="n"/>
      <c r="D380" s="30" t="n"/>
      <c r="E380" s="30" t="n"/>
      <c r="F380" s="30" t="n"/>
      <c r="G380" s="30" t="n"/>
      <c r="H380" s="30" t="n"/>
      <c r="I380" s="30" t="n"/>
      <c r="J380" s="30" t="n"/>
      <c r="K380" s="30" t="n"/>
    </row>
    <row r="381" ht="13.2" customHeight="1" s="87">
      <c r="A381" s="30" t="n"/>
      <c r="B381" s="30" t="n"/>
      <c r="C381" s="30" t="n"/>
      <c r="D381" s="30" t="n"/>
      <c r="E381" s="30" t="n"/>
      <c r="F381" s="30" t="n"/>
      <c r="G381" s="30" t="n"/>
      <c r="H381" s="30" t="n"/>
      <c r="I381" s="30" t="n"/>
      <c r="J381" s="30" t="n"/>
      <c r="K381" s="30" t="n"/>
    </row>
    <row r="382" ht="13.2" customHeight="1" s="87">
      <c r="A382" s="30" t="n"/>
      <c r="B382" s="30" t="n"/>
      <c r="C382" s="30" t="n"/>
      <c r="D382" s="30" t="n"/>
      <c r="E382" s="30" t="n"/>
      <c r="F382" s="30" t="n"/>
      <c r="G382" s="30" t="n"/>
      <c r="H382" s="30" t="n"/>
      <c r="I382" s="30" t="n"/>
      <c r="J382" s="30" t="n"/>
      <c r="K382" s="30" t="n"/>
    </row>
    <row r="383" ht="13.2" customHeight="1" s="87">
      <c r="A383" s="30" t="n"/>
      <c r="B383" s="30" t="n"/>
      <c r="C383" s="30" t="n"/>
      <c r="D383" s="30" t="n"/>
      <c r="E383" s="30" t="n"/>
      <c r="F383" s="30" t="n"/>
      <c r="G383" s="30" t="n"/>
      <c r="H383" s="30" t="n"/>
      <c r="I383" s="30" t="n"/>
      <c r="J383" s="30" t="n"/>
      <c r="K383" s="30" t="n"/>
    </row>
    <row r="384" ht="13.2" customHeight="1" s="87">
      <c r="A384" s="30" t="n"/>
      <c r="B384" s="30" t="n"/>
      <c r="C384" s="30" t="n"/>
      <c r="D384" s="30" t="n"/>
      <c r="E384" s="30" t="n"/>
      <c r="F384" s="30" t="n"/>
      <c r="G384" s="30" t="n"/>
      <c r="H384" s="30" t="n"/>
      <c r="I384" s="30" t="n"/>
      <c r="J384" s="30" t="n"/>
      <c r="K384" s="30" t="n"/>
    </row>
    <row r="385" ht="13.2" customHeight="1" s="87">
      <c r="A385" s="30" t="n"/>
      <c r="B385" s="30" t="n"/>
      <c r="C385" s="30" t="n"/>
      <c r="D385" s="30" t="n"/>
      <c r="E385" s="30" t="n"/>
      <c r="F385" s="30" t="n"/>
      <c r="G385" s="30" t="n"/>
      <c r="H385" s="30" t="n"/>
      <c r="I385" s="30" t="n"/>
      <c r="J385" s="30" t="n"/>
      <c r="K385" s="30" t="n"/>
    </row>
    <row r="386" ht="13.2" customHeight="1" s="87">
      <c r="A386" s="30" t="n"/>
      <c r="B386" s="30" t="n"/>
      <c r="C386" s="30" t="n"/>
      <c r="D386" s="30" t="n"/>
      <c r="E386" s="30" t="n"/>
      <c r="F386" s="30" t="n"/>
      <c r="G386" s="30" t="n"/>
      <c r="H386" s="30" t="n"/>
      <c r="I386" s="30" t="n"/>
      <c r="J386" s="30" t="n"/>
      <c r="K386" s="30" t="n"/>
    </row>
    <row r="387" ht="13.2" customHeight="1" s="87">
      <c r="A387" s="30" t="n"/>
      <c r="B387" s="30" t="n"/>
      <c r="C387" s="30" t="n"/>
      <c r="D387" s="30" t="n"/>
      <c r="E387" s="30" t="n"/>
      <c r="F387" s="30" t="n"/>
      <c r="G387" s="30" t="n"/>
      <c r="H387" s="30" t="n"/>
      <c r="I387" s="30" t="n"/>
      <c r="J387" s="30" t="n"/>
      <c r="K387" s="30" t="n"/>
    </row>
    <row r="388" ht="13.2" customHeight="1" s="87">
      <c r="A388" s="30" t="n"/>
      <c r="B388" s="30" t="n"/>
      <c r="C388" s="30" t="n"/>
      <c r="D388" s="30" t="n"/>
      <c r="E388" s="30" t="n"/>
      <c r="F388" s="30" t="n"/>
      <c r="G388" s="30" t="n"/>
      <c r="H388" s="30" t="n"/>
      <c r="I388" s="30" t="n"/>
      <c r="J388" s="30" t="n"/>
      <c r="K388" s="30" t="n"/>
    </row>
    <row r="389" ht="13.2" customHeight="1" s="87">
      <c r="A389" s="30" t="n"/>
      <c r="B389" s="30" t="n"/>
      <c r="C389" s="30" t="n"/>
      <c r="D389" s="30" t="n"/>
      <c r="E389" s="30" t="n"/>
      <c r="F389" s="30" t="n"/>
      <c r="G389" s="30" t="n"/>
      <c r="H389" s="30" t="n"/>
      <c r="I389" s="30" t="n"/>
      <c r="J389" s="30" t="n"/>
      <c r="K389" s="30" t="n"/>
    </row>
    <row r="390" ht="13.2" customHeight="1" s="87">
      <c r="A390" s="30" t="n"/>
      <c r="B390" s="30" t="n"/>
      <c r="C390" s="30" t="n"/>
      <c r="D390" s="30" t="n"/>
      <c r="E390" s="30" t="n"/>
      <c r="F390" s="30" t="n"/>
      <c r="G390" s="30" t="n"/>
      <c r="H390" s="30" t="n"/>
      <c r="I390" s="30" t="n"/>
      <c r="J390" s="30" t="n"/>
      <c r="K390" s="30" t="n"/>
    </row>
    <row r="391" ht="13.2" customHeight="1" s="87">
      <c r="A391" s="30" t="n"/>
      <c r="B391" s="30" t="n"/>
      <c r="C391" s="30" t="n"/>
      <c r="D391" s="30" t="n"/>
      <c r="E391" s="30" t="n"/>
      <c r="F391" s="30" t="n"/>
      <c r="G391" s="30" t="n"/>
      <c r="H391" s="30" t="n"/>
      <c r="I391" s="30" t="n"/>
      <c r="J391" s="30" t="n"/>
      <c r="K391" s="30" t="n"/>
    </row>
    <row r="392" ht="13.2" customHeight="1" s="87">
      <c r="A392" s="30" t="n"/>
      <c r="B392" s="30" t="n"/>
      <c r="C392" s="30" t="n"/>
      <c r="D392" s="30" t="n"/>
      <c r="E392" s="30" t="n"/>
      <c r="F392" s="30" t="n"/>
      <c r="G392" s="30" t="n"/>
      <c r="H392" s="30" t="n"/>
      <c r="I392" s="30" t="n"/>
      <c r="J392" s="30" t="n"/>
      <c r="K392" s="30" t="n"/>
    </row>
    <row r="393" ht="13.2" customHeight="1" s="87">
      <c r="A393" s="30" t="n"/>
      <c r="B393" s="30" t="n"/>
      <c r="C393" s="30" t="n"/>
      <c r="D393" s="30" t="n"/>
      <c r="E393" s="30" t="n"/>
      <c r="F393" s="30" t="n"/>
      <c r="G393" s="30" t="n"/>
      <c r="H393" s="30" t="n"/>
      <c r="I393" s="30" t="n"/>
      <c r="J393" s="30" t="n"/>
      <c r="K393" s="30" t="n"/>
    </row>
    <row r="394" ht="13.2" customHeight="1" s="87">
      <c r="A394" s="30" t="n"/>
      <c r="B394" s="30" t="n"/>
      <c r="C394" s="30" t="n"/>
      <c r="D394" s="30" t="n"/>
      <c r="E394" s="30" t="n"/>
      <c r="F394" s="30" t="n"/>
      <c r="G394" s="30" t="n"/>
      <c r="H394" s="30" t="n"/>
      <c r="I394" s="30" t="n"/>
      <c r="J394" s="30" t="n"/>
      <c r="K394" s="30" t="n"/>
    </row>
    <row r="395" ht="13.2" customHeight="1" s="87">
      <c r="A395" s="30" t="n"/>
      <c r="B395" s="30" t="n"/>
      <c r="C395" s="30" t="n"/>
      <c r="D395" s="30" t="n"/>
      <c r="E395" s="30" t="n"/>
      <c r="F395" s="30" t="n"/>
      <c r="G395" s="30" t="n"/>
      <c r="H395" s="30" t="n"/>
      <c r="I395" s="30" t="n"/>
      <c r="J395" s="30" t="n"/>
      <c r="K395" s="30" t="n"/>
    </row>
    <row r="396" ht="13.2" customHeight="1" s="87">
      <c r="A396" s="30" t="n"/>
      <c r="B396" s="30" t="n"/>
      <c r="C396" s="30" t="n"/>
      <c r="D396" s="30" t="n"/>
      <c r="E396" s="30" t="n"/>
      <c r="F396" s="30" t="n"/>
      <c r="G396" s="30" t="n"/>
      <c r="H396" s="30" t="n"/>
      <c r="I396" s="30" t="n"/>
      <c r="J396" s="30" t="n"/>
      <c r="K396" s="30" t="n"/>
    </row>
    <row r="397" ht="13.2" customHeight="1" s="87">
      <c r="A397" s="30" t="n"/>
      <c r="B397" s="30" t="n"/>
      <c r="C397" s="30" t="n"/>
      <c r="D397" s="30" t="n"/>
      <c r="E397" s="30" t="n"/>
      <c r="F397" s="30" t="n"/>
      <c r="G397" s="30" t="n"/>
      <c r="H397" s="30" t="n"/>
      <c r="I397" s="30" t="n"/>
      <c r="J397" s="30" t="n"/>
      <c r="K397" s="30" t="n"/>
    </row>
    <row r="398" ht="13.2" customHeight="1" s="87">
      <c r="A398" s="30" t="n"/>
      <c r="B398" s="30" t="n"/>
      <c r="C398" s="30" t="n"/>
      <c r="D398" s="30" t="n"/>
      <c r="E398" s="30" t="n"/>
      <c r="F398" s="30" t="n"/>
      <c r="G398" s="30" t="n"/>
      <c r="H398" s="30" t="n"/>
      <c r="I398" s="30" t="n"/>
      <c r="J398" s="30" t="n"/>
      <c r="K398" s="30" t="n"/>
    </row>
    <row r="399" ht="13.2" customHeight="1" s="87">
      <c r="A399" s="30" t="n"/>
      <c r="B399" s="30" t="n"/>
      <c r="C399" s="30" t="n"/>
      <c r="D399" s="30" t="n"/>
      <c r="E399" s="30" t="n"/>
      <c r="F399" s="30" t="n"/>
      <c r="G399" s="30" t="n"/>
      <c r="H399" s="30" t="n"/>
      <c r="I399" s="30" t="n"/>
      <c r="J399" s="30" t="n"/>
      <c r="K399" s="30" t="n"/>
    </row>
    <row r="400" ht="13.2" customHeight="1" s="87">
      <c r="A400" s="30" t="n"/>
      <c r="B400" s="30" t="n"/>
      <c r="C400" s="30" t="n"/>
      <c r="D400" s="30" t="n"/>
      <c r="E400" s="30" t="n"/>
      <c r="F400" s="30" t="n"/>
      <c r="G400" s="30" t="n"/>
      <c r="H400" s="30" t="n"/>
      <c r="I400" s="30" t="n"/>
      <c r="J400" s="30" t="n"/>
      <c r="K400" s="30" t="n"/>
    </row>
    <row r="401" ht="13.2" customHeight="1" s="87">
      <c r="A401" s="30" t="n"/>
      <c r="B401" s="30" t="n"/>
      <c r="C401" s="30" t="n"/>
      <c r="D401" s="30" t="n"/>
      <c r="E401" s="30" t="n"/>
      <c r="F401" s="30" t="n"/>
      <c r="G401" s="30" t="n"/>
      <c r="H401" s="30" t="n"/>
      <c r="I401" s="30" t="n"/>
      <c r="J401" s="30" t="n"/>
      <c r="K401" s="30" t="n"/>
    </row>
    <row r="402" ht="13.2" customHeight="1" s="87">
      <c r="A402" s="30" t="n"/>
      <c r="B402" s="30" t="n"/>
      <c r="C402" s="30" t="n"/>
      <c r="D402" s="30" t="n"/>
      <c r="E402" s="30" t="n"/>
      <c r="F402" s="30" t="n"/>
      <c r="G402" s="30" t="n"/>
      <c r="H402" s="30" t="n"/>
      <c r="I402" s="30" t="n"/>
      <c r="J402" s="30" t="n"/>
      <c r="K402" s="30" t="n"/>
    </row>
    <row r="403" ht="13.2" customHeight="1" s="87">
      <c r="A403" s="30" t="n"/>
      <c r="B403" s="30" t="n"/>
      <c r="C403" s="30" t="n"/>
      <c r="D403" s="30" t="n"/>
      <c r="E403" s="30" t="n"/>
      <c r="F403" s="30" t="n"/>
      <c r="G403" s="30" t="n"/>
      <c r="H403" s="30" t="n"/>
      <c r="I403" s="30" t="n"/>
      <c r="J403" s="30" t="n"/>
      <c r="K403" s="30" t="n"/>
    </row>
    <row r="404" ht="13.2" customHeight="1" s="87">
      <c r="A404" s="30" t="n"/>
      <c r="B404" s="30" t="n"/>
      <c r="C404" s="30" t="n"/>
      <c r="D404" s="30" t="n"/>
      <c r="E404" s="30" t="n"/>
      <c r="F404" s="30" t="n"/>
      <c r="G404" s="30" t="n"/>
      <c r="H404" s="30" t="n"/>
      <c r="I404" s="30" t="n"/>
      <c r="J404" s="30" t="n"/>
      <c r="K404" s="30" t="n"/>
    </row>
    <row r="405" ht="13.2" customHeight="1" s="87">
      <c r="A405" s="30" t="n"/>
      <c r="B405" s="30" t="n"/>
      <c r="C405" s="30" t="n"/>
      <c r="D405" s="30" t="n"/>
      <c r="E405" s="30" t="n"/>
      <c r="F405" s="30" t="n"/>
      <c r="G405" s="30" t="n"/>
      <c r="H405" s="30" t="n"/>
      <c r="I405" s="30" t="n"/>
      <c r="J405" s="30" t="n"/>
      <c r="K405" s="30" t="n"/>
    </row>
    <row r="406" ht="13.2" customHeight="1" s="87">
      <c r="A406" s="30" t="n"/>
      <c r="B406" s="30" t="n"/>
      <c r="C406" s="30" t="n"/>
      <c r="D406" s="30" t="n"/>
      <c r="E406" s="30" t="n"/>
      <c r="F406" s="30" t="n"/>
      <c r="G406" s="30" t="n"/>
      <c r="H406" s="30" t="n"/>
      <c r="I406" s="30" t="n"/>
      <c r="J406" s="30" t="n"/>
      <c r="K406" s="30" t="n"/>
    </row>
    <row r="407" ht="13.2" customHeight="1" s="87">
      <c r="A407" s="30" t="n"/>
      <c r="B407" s="30" t="n"/>
      <c r="C407" s="30" t="n"/>
      <c r="D407" s="30" t="n"/>
      <c r="E407" s="30" t="n"/>
      <c r="F407" s="30" t="n"/>
      <c r="G407" s="30" t="n"/>
      <c r="H407" s="30" t="n"/>
      <c r="I407" s="30" t="n"/>
      <c r="J407" s="30" t="n"/>
      <c r="K407" s="30" t="n"/>
    </row>
    <row r="408" ht="13.2" customHeight="1" s="87">
      <c r="A408" s="30" t="n"/>
      <c r="B408" s="30" t="n"/>
      <c r="C408" s="30" t="n"/>
      <c r="D408" s="30" t="n"/>
      <c r="E408" s="30" t="n"/>
      <c r="F408" s="30" t="n"/>
      <c r="G408" s="30" t="n"/>
      <c r="H408" s="30" t="n"/>
      <c r="I408" s="30" t="n"/>
      <c r="J408" s="30" t="n"/>
      <c r="K408" s="30" t="n"/>
    </row>
    <row r="409" ht="13.2" customHeight="1" s="87">
      <c r="A409" s="30" t="n"/>
      <c r="B409" s="30" t="n"/>
      <c r="C409" s="30" t="n"/>
      <c r="D409" s="30" t="n"/>
      <c r="E409" s="30" t="n"/>
      <c r="F409" s="30" t="n"/>
      <c r="G409" s="30" t="n"/>
      <c r="H409" s="30" t="n"/>
      <c r="I409" s="30" t="n"/>
      <c r="J409" s="30" t="n"/>
      <c r="K409" s="30" t="n"/>
    </row>
    <row r="410" ht="13.2" customHeight="1" s="87">
      <c r="A410" s="30" t="n"/>
      <c r="B410" s="30" t="n"/>
      <c r="C410" s="30" t="n"/>
      <c r="D410" s="30" t="n"/>
      <c r="E410" s="30" t="n"/>
      <c r="F410" s="30" t="n"/>
      <c r="G410" s="30" t="n"/>
      <c r="H410" s="30" t="n"/>
      <c r="I410" s="30" t="n"/>
      <c r="J410" s="30" t="n"/>
      <c r="K410" s="30" t="n"/>
    </row>
    <row r="411" ht="13.2" customHeight="1" s="87">
      <c r="A411" s="30" t="n"/>
      <c r="B411" s="30" t="n"/>
      <c r="C411" s="30" t="n"/>
      <c r="D411" s="30" t="n"/>
      <c r="E411" s="30" t="n"/>
      <c r="F411" s="30" t="n"/>
      <c r="G411" s="30" t="n"/>
      <c r="H411" s="30" t="n"/>
      <c r="I411" s="30" t="n"/>
      <c r="J411" s="30" t="n"/>
      <c r="K411" s="30" t="n"/>
    </row>
    <row r="412" ht="13.2" customHeight="1" s="87">
      <c r="A412" s="30" t="n"/>
      <c r="B412" s="30" t="n"/>
      <c r="C412" s="30" t="n"/>
      <c r="D412" s="30" t="n"/>
      <c r="E412" s="30" t="n"/>
      <c r="F412" s="30" t="n"/>
      <c r="G412" s="30" t="n"/>
      <c r="H412" s="30" t="n"/>
      <c r="I412" s="30" t="n"/>
      <c r="J412" s="30" t="n"/>
      <c r="K412" s="30" t="n"/>
    </row>
    <row r="413" ht="13.2" customHeight="1" s="87">
      <c r="A413" s="30" t="n"/>
      <c r="B413" s="30" t="n"/>
      <c r="C413" s="30" t="n"/>
      <c r="D413" s="30" t="n"/>
      <c r="E413" s="30" t="n"/>
      <c r="F413" s="30" t="n"/>
      <c r="G413" s="30" t="n"/>
      <c r="H413" s="30" t="n"/>
      <c r="I413" s="30" t="n"/>
      <c r="J413" s="30" t="n"/>
      <c r="K413" s="30" t="n"/>
    </row>
    <row r="414" ht="13.2" customHeight="1" s="87">
      <c r="A414" s="30" t="n"/>
      <c r="B414" s="30" t="n"/>
      <c r="C414" s="30" t="n"/>
      <c r="D414" s="30" t="n"/>
      <c r="E414" s="30" t="n"/>
      <c r="F414" s="30" t="n"/>
      <c r="G414" s="30" t="n"/>
      <c r="H414" s="30" t="n"/>
      <c r="I414" s="30" t="n"/>
      <c r="J414" s="30" t="n"/>
      <c r="K414" s="30" t="n"/>
    </row>
    <row r="415" ht="13.2" customHeight="1" s="87">
      <c r="A415" s="30" t="n"/>
      <c r="B415" s="30" t="n"/>
      <c r="C415" s="30" t="n"/>
      <c r="D415" s="30" t="n"/>
      <c r="E415" s="30" t="n"/>
      <c r="F415" s="30" t="n"/>
      <c r="G415" s="30" t="n"/>
      <c r="H415" s="30" t="n"/>
      <c r="I415" s="30" t="n"/>
      <c r="J415" s="30" t="n"/>
      <c r="K415" s="30" t="n"/>
    </row>
    <row r="416" ht="13.2" customHeight="1" s="87">
      <c r="A416" s="30" t="n"/>
      <c r="B416" s="30" t="n"/>
      <c r="C416" s="30" t="n"/>
      <c r="D416" s="30" t="n"/>
      <c r="E416" s="30" t="n"/>
      <c r="F416" s="30" t="n"/>
      <c r="G416" s="30" t="n"/>
      <c r="H416" s="30" t="n"/>
      <c r="I416" s="30" t="n"/>
      <c r="J416" s="30" t="n"/>
      <c r="K416" s="30" t="n"/>
    </row>
    <row r="417" ht="13.2" customHeight="1" s="87">
      <c r="A417" s="30" t="n"/>
      <c r="B417" s="30" t="n"/>
      <c r="C417" s="30" t="n"/>
      <c r="D417" s="30" t="n"/>
      <c r="E417" s="30" t="n"/>
      <c r="F417" s="30" t="n"/>
      <c r="G417" s="30" t="n"/>
      <c r="H417" s="30" t="n"/>
      <c r="I417" s="30" t="n"/>
      <c r="J417" s="30" t="n"/>
      <c r="K417" s="30" t="n"/>
    </row>
    <row r="418" ht="13.2" customHeight="1" s="87">
      <c r="A418" s="30" t="n"/>
      <c r="B418" s="30" t="n"/>
      <c r="C418" s="30" t="n"/>
      <c r="D418" s="30" t="n"/>
      <c r="E418" s="30" t="n"/>
      <c r="F418" s="30" t="n"/>
      <c r="G418" s="30" t="n"/>
      <c r="H418" s="30" t="n"/>
      <c r="I418" s="30" t="n"/>
      <c r="J418" s="30" t="n"/>
      <c r="K418" s="30" t="n"/>
    </row>
    <row r="419" ht="13.2" customHeight="1" s="87">
      <c r="A419" s="30" t="n"/>
      <c r="B419" s="30" t="n"/>
      <c r="C419" s="30" t="n"/>
      <c r="D419" s="30" t="n"/>
      <c r="E419" s="30" t="n"/>
      <c r="F419" s="30" t="n"/>
      <c r="G419" s="30" t="n"/>
      <c r="H419" s="30" t="n"/>
      <c r="I419" s="30" t="n"/>
      <c r="J419" s="30" t="n"/>
      <c r="K419" s="30" t="n"/>
    </row>
    <row r="420" ht="13.2" customHeight="1" s="87">
      <c r="A420" s="30" t="n"/>
      <c r="B420" s="30" t="n"/>
      <c r="C420" s="30" t="n"/>
      <c r="D420" s="30" t="n"/>
      <c r="E420" s="30" t="n"/>
      <c r="F420" s="30" t="n"/>
      <c r="G420" s="30" t="n"/>
      <c r="H420" s="30" t="n"/>
      <c r="I420" s="30" t="n"/>
      <c r="J420" s="30" t="n"/>
      <c r="K420" s="30" t="n"/>
    </row>
    <row r="421" ht="13.2" customHeight="1" s="87">
      <c r="A421" s="30" t="n"/>
      <c r="B421" s="30" t="n"/>
      <c r="C421" s="30" t="n"/>
      <c r="D421" s="30" t="n"/>
      <c r="E421" s="30" t="n"/>
      <c r="F421" s="30" t="n"/>
      <c r="G421" s="30" t="n"/>
      <c r="H421" s="30" t="n"/>
      <c r="I421" s="30" t="n"/>
      <c r="J421" s="30" t="n"/>
      <c r="K421" s="30" t="n"/>
    </row>
    <row r="422" ht="13.2" customHeight="1" s="87">
      <c r="A422" s="30" t="n"/>
      <c r="B422" s="30" t="n"/>
      <c r="C422" s="30" t="n"/>
      <c r="D422" s="30" t="n"/>
      <c r="E422" s="30" t="n"/>
      <c r="F422" s="30" t="n"/>
      <c r="G422" s="30" t="n"/>
      <c r="H422" s="30" t="n"/>
      <c r="I422" s="30" t="n"/>
      <c r="J422" s="30" t="n"/>
      <c r="K422" s="30" t="n"/>
    </row>
    <row r="423" ht="13.2" customHeight="1" s="87">
      <c r="A423" s="30" t="n"/>
      <c r="B423" s="30" t="n"/>
      <c r="C423" s="30" t="n"/>
      <c r="D423" s="30" t="n"/>
      <c r="E423" s="30" t="n"/>
      <c r="F423" s="30" t="n"/>
      <c r="G423" s="30" t="n"/>
      <c r="H423" s="30" t="n"/>
      <c r="I423" s="30" t="n"/>
      <c r="J423" s="30" t="n"/>
      <c r="K423" s="30" t="n"/>
    </row>
    <row r="424" ht="13.2" customHeight="1" s="87">
      <c r="A424" s="30" t="n"/>
      <c r="B424" s="30" t="n"/>
      <c r="C424" s="30" t="n"/>
      <c r="D424" s="30" t="n"/>
      <c r="E424" s="30" t="n"/>
      <c r="F424" s="30" t="n"/>
      <c r="G424" s="30" t="n"/>
      <c r="H424" s="30" t="n"/>
      <c r="I424" s="30" t="n"/>
      <c r="J424" s="30" t="n"/>
      <c r="K424" s="30" t="n"/>
    </row>
    <row r="425" ht="13.2" customHeight="1" s="87">
      <c r="A425" s="30" t="n"/>
      <c r="B425" s="30" t="n"/>
      <c r="C425" s="30" t="n"/>
      <c r="D425" s="30" t="n"/>
      <c r="E425" s="30" t="n"/>
      <c r="F425" s="30" t="n"/>
      <c r="G425" s="30" t="n"/>
      <c r="H425" s="30" t="n"/>
      <c r="I425" s="30" t="n"/>
      <c r="J425" s="30" t="n"/>
      <c r="K425" s="30" t="n"/>
    </row>
    <row r="426" ht="13.2" customHeight="1" s="87">
      <c r="A426" s="30" t="n"/>
      <c r="B426" s="30" t="n"/>
      <c r="C426" s="30" t="n"/>
      <c r="D426" s="30" t="n"/>
      <c r="E426" s="30" t="n"/>
      <c r="F426" s="30" t="n"/>
      <c r="G426" s="30" t="n"/>
      <c r="H426" s="30" t="n"/>
      <c r="I426" s="30" t="n"/>
      <c r="J426" s="30" t="n"/>
      <c r="K426" s="30" t="n"/>
    </row>
    <row r="427" ht="13.2" customHeight="1" s="87">
      <c r="A427" s="30" t="n"/>
      <c r="B427" s="30" t="n"/>
      <c r="C427" s="30" t="n"/>
      <c r="D427" s="30" t="n"/>
      <c r="E427" s="30" t="n"/>
      <c r="F427" s="30" t="n"/>
      <c r="G427" s="30" t="n"/>
      <c r="H427" s="30" t="n"/>
      <c r="I427" s="30" t="n"/>
      <c r="J427" s="30" t="n"/>
      <c r="K427" s="30" t="n"/>
    </row>
    <row r="428" ht="13.2" customHeight="1" s="87">
      <c r="A428" s="30" t="n"/>
      <c r="B428" s="30" t="n"/>
      <c r="C428" s="30" t="n"/>
      <c r="D428" s="30" t="n"/>
      <c r="E428" s="30" t="n"/>
      <c r="F428" s="30" t="n"/>
      <c r="G428" s="30" t="n"/>
      <c r="H428" s="30" t="n"/>
      <c r="I428" s="30" t="n"/>
      <c r="J428" s="30" t="n"/>
      <c r="K428" s="30" t="n"/>
    </row>
    <row r="429" ht="13.2" customHeight="1" s="87">
      <c r="A429" s="30" t="n"/>
      <c r="B429" s="30" t="n"/>
      <c r="C429" s="30" t="n"/>
      <c r="D429" s="30" t="n"/>
      <c r="E429" s="30" t="n"/>
      <c r="F429" s="30" t="n"/>
      <c r="G429" s="30" t="n"/>
      <c r="H429" s="30" t="n"/>
      <c r="I429" s="30" t="n"/>
      <c r="J429" s="30" t="n"/>
      <c r="K429" s="30" t="n"/>
    </row>
    <row r="430" ht="13.2" customHeight="1" s="87">
      <c r="A430" s="30" t="n"/>
      <c r="B430" s="30" t="n"/>
      <c r="C430" s="30" t="n"/>
      <c r="D430" s="30" t="n"/>
      <c r="E430" s="30" t="n"/>
      <c r="F430" s="30" t="n"/>
      <c r="G430" s="30" t="n"/>
      <c r="H430" s="30" t="n"/>
      <c r="I430" s="30" t="n"/>
      <c r="J430" s="30" t="n"/>
      <c r="K430" s="30" t="n"/>
    </row>
    <row r="431" ht="13.2" customHeight="1" s="87">
      <c r="A431" s="30" t="n"/>
      <c r="B431" s="30" t="n"/>
      <c r="C431" s="30" t="n"/>
      <c r="D431" s="30" t="n"/>
      <c r="E431" s="30" t="n"/>
      <c r="F431" s="30" t="n"/>
      <c r="G431" s="30" t="n"/>
      <c r="H431" s="30" t="n"/>
      <c r="I431" s="30" t="n"/>
      <c r="J431" s="30" t="n"/>
      <c r="K431" s="30" t="n"/>
    </row>
    <row r="432" ht="13.2" customHeight="1" s="87">
      <c r="A432" s="30" t="n"/>
      <c r="B432" s="30" t="n"/>
      <c r="C432" s="30" t="n"/>
      <c r="D432" s="30" t="n"/>
      <c r="E432" s="30" t="n"/>
      <c r="F432" s="30" t="n"/>
      <c r="G432" s="30" t="n"/>
      <c r="H432" s="30" t="n"/>
      <c r="I432" s="30" t="n"/>
      <c r="J432" s="30" t="n"/>
      <c r="K432" s="30" t="n"/>
    </row>
    <row r="433" ht="13.2" customHeight="1" s="87">
      <c r="A433" s="30" t="n"/>
      <c r="B433" s="30" t="n"/>
      <c r="C433" s="30" t="n"/>
      <c r="D433" s="30" t="n"/>
      <c r="E433" s="30" t="n"/>
      <c r="F433" s="30" t="n"/>
      <c r="G433" s="30" t="n"/>
      <c r="H433" s="30" t="n"/>
      <c r="I433" s="30" t="n"/>
      <c r="J433" s="30" t="n"/>
      <c r="K433" s="30" t="n"/>
    </row>
    <row r="434" ht="13.2" customHeight="1" s="87">
      <c r="A434" s="30" t="n"/>
      <c r="B434" s="30" t="n"/>
      <c r="C434" s="30" t="n"/>
      <c r="D434" s="30" t="n"/>
      <c r="E434" s="30" t="n"/>
      <c r="F434" s="30" t="n"/>
      <c r="G434" s="30" t="n"/>
      <c r="H434" s="30" t="n"/>
      <c r="I434" s="30" t="n"/>
      <c r="J434" s="30" t="n"/>
      <c r="K434" s="30" t="n"/>
    </row>
    <row r="435" ht="13.2" customHeight="1" s="87">
      <c r="A435" s="30" t="n"/>
      <c r="B435" s="30" t="n"/>
      <c r="C435" s="30" t="n"/>
      <c r="D435" s="30" t="n"/>
      <c r="E435" s="30" t="n"/>
      <c r="F435" s="30" t="n"/>
      <c r="G435" s="30" t="n"/>
      <c r="H435" s="30" t="n"/>
      <c r="I435" s="30" t="n"/>
      <c r="J435" s="30" t="n"/>
      <c r="K435" s="30" t="n"/>
    </row>
    <row r="436" ht="13.2" customHeight="1" s="87">
      <c r="A436" s="30" t="n"/>
      <c r="B436" s="30" t="n"/>
      <c r="C436" s="30" t="n"/>
      <c r="D436" s="30" t="n"/>
      <c r="E436" s="30" t="n"/>
      <c r="F436" s="30" t="n"/>
      <c r="G436" s="30" t="n"/>
      <c r="H436" s="30" t="n"/>
      <c r="I436" s="30" t="n"/>
      <c r="J436" s="30" t="n"/>
      <c r="K436" s="30" t="n"/>
    </row>
    <row r="437" ht="13.2" customHeight="1" s="87">
      <c r="A437" s="30" t="n"/>
      <c r="B437" s="30" t="n"/>
      <c r="C437" s="30" t="n"/>
      <c r="D437" s="30" t="n"/>
      <c r="E437" s="30" t="n"/>
      <c r="F437" s="30" t="n"/>
      <c r="G437" s="30" t="n"/>
      <c r="H437" s="30" t="n"/>
      <c r="I437" s="30" t="n"/>
      <c r="J437" s="30" t="n"/>
      <c r="K437" s="30" t="n"/>
    </row>
    <row r="438" ht="13.2" customHeight="1" s="87">
      <c r="A438" s="30" t="n"/>
      <c r="B438" s="30" t="n"/>
      <c r="C438" s="30" t="n"/>
      <c r="D438" s="30" t="n"/>
      <c r="E438" s="30" t="n"/>
      <c r="F438" s="30" t="n"/>
      <c r="G438" s="30" t="n"/>
      <c r="H438" s="30" t="n"/>
      <c r="I438" s="30" t="n"/>
      <c r="J438" s="30" t="n"/>
      <c r="K438" s="30" t="n"/>
    </row>
    <row r="439" ht="13.2" customHeight="1" s="87">
      <c r="A439" s="30" t="n"/>
      <c r="B439" s="30" t="n"/>
      <c r="C439" s="30" t="n"/>
      <c r="D439" s="30" t="n"/>
      <c r="E439" s="30" t="n"/>
      <c r="F439" s="30" t="n"/>
      <c r="G439" s="30" t="n"/>
      <c r="H439" s="30" t="n"/>
      <c r="I439" s="30" t="n"/>
      <c r="J439" s="30" t="n"/>
      <c r="K439" s="30" t="n"/>
    </row>
    <row r="440" ht="13.2" customHeight="1" s="87">
      <c r="A440" s="30" t="n"/>
      <c r="B440" s="30" t="n"/>
      <c r="C440" s="30" t="n"/>
      <c r="D440" s="30" t="n"/>
      <c r="E440" s="30" t="n"/>
      <c r="F440" s="30" t="n"/>
      <c r="G440" s="30" t="n"/>
      <c r="H440" s="30" t="n"/>
      <c r="I440" s="30" t="n"/>
      <c r="J440" s="30" t="n"/>
      <c r="K440" s="30" t="n"/>
    </row>
    <row r="441" ht="13.2" customHeight="1" s="87">
      <c r="A441" s="30" t="n"/>
      <c r="B441" s="30" t="n"/>
      <c r="C441" s="30" t="n"/>
      <c r="D441" s="30" t="n"/>
      <c r="E441" s="30" t="n"/>
      <c r="F441" s="30" t="n"/>
      <c r="G441" s="30" t="n"/>
      <c r="H441" s="30" t="n"/>
      <c r="I441" s="30" t="n"/>
      <c r="J441" s="30" t="n"/>
      <c r="K441" s="30" t="n"/>
    </row>
    <row r="442" ht="13.2" customHeight="1" s="87">
      <c r="A442" s="30" t="n"/>
      <c r="B442" s="30" t="n"/>
      <c r="C442" s="30" t="n"/>
      <c r="D442" s="30" t="n"/>
      <c r="E442" s="30" t="n"/>
      <c r="F442" s="30" t="n"/>
      <c r="G442" s="30" t="n"/>
      <c r="H442" s="30" t="n"/>
      <c r="I442" s="30" t="n"/>
      <c r="J442" s="30" t="n"/>
      <c r="K442" s="30" t="n"/>
    </row>
    <row r="443" ht="13.2" customHeight="1" s="87">
      <c r="A443" s="30" t="n"/>
      <c r="B443" s="30" t="n"/>
      <c r="C443" s="30" t="n"/>
      <c r="D443" s="30" t="n"/>
      <c r="E443" s="30" t="n"/>
      <c r="F443" s="30" t="n"/>
      <c r="G443" s="30" t="n"/>
      <c r="H443" s="30" t="n"/>
      <c r="I443" s="30" t="n"/>
      <c r="J443" s="30" t="n"/>
      <c r="K443" s="30" t="n"/>
    </row>
    <row r="444" ht="13.2" customHeight="1" s="87">
      <c r="A444" s="30" t="n"/>
      <c r="B444" s="30" t="n"/>
      <c r="C444" s="30" t="n"/>
      <c r="D444" s="30" t="n"/>
      <c r="E444" s="30" t="n"/>
      <c r="F444" s="30" t="n"/>
      <c r="G444" s="30" t="n"/>
      <c r="H444" s="30" t="n"/>
      <c r="I444" s="30" t="n"/>
      <c r="J444" s="30" t="n"/>
      <c r="K444" s="30" t="n"/>
    </row>
    <row r="445" ht="13.2" customHeight="1" s="87">
      <c r="A445" s="30" t="n"/>
      <c r="B445" s="30" t="n"/>
      <c r="C445" s="30" t="n"/>
      <c r="D445" s="30" t="n"/>
      <c r="E445" s="30" t="n"/>
      <c r="F445" s="30" t="n"/>
      <c r="G445" s="30" t="n"/>
      <c r="H445" s="30" t="n"/>
      <c r="I445" s="30" t="n"/>
      <c r="J445" s="30" t="n"/>
      <c r="K445" s="30" t="n"/>
    </row>
    <row r="446" ht="13.2" customHeight="1" s="87">
      <c r="A446" s="30" t="n"/>
      <c r="B446" s="30" t="n"/>
      <c r="C446" s="30" t="n"/>
      <c r="D446" s="30" t="n"/>
      <c r="E446" s="30" t="n"/>
      <c r="F446" s="30" t="n"/>
      <c r="G446" s="30" t="n"/>
      <c r="H446" s="30" t="n"/>
      <c r="I446" s="30" t="n"/>
      <c r="J446" s="30" t="n"/>
      <c r="K446" s="30" t="n"/>
    </row>
    <row r="447" ht="13.2" customHeight="1" s="87">
      <c r="A447" s="30" t="n"/>
      <c r="B447" s="30" t="n"/>
      <c r="C447" s="30" t="n"/>
      <c r="D447" s="30" t="n"/>
      <c r="E447" s="30" t="n"/>
      <c r="F447" s="30" t="n"/>
      <c r="G447" s="30" t="n"/>
      <c r="H447" s="30" t="n"/>
      <c r="I447" s="30" t="n"/>
      <c r="J447" s="30" t="n"/>
      <c r="K447" s="30" t="n"/>
    </row>
    <row r="448" ht="13.2" customHeight="1" s="87">
      <c r="A448" s="30" t="n"/>
      <c r="B448" s="30" t="n"/>
      <c r="C448" s="30" t="n"/>
      <c r="D448" s="30" t="n"/>
      <c r="E448" s="30" t="n"/>
      <c r="F448" s="30" t="n"/>
      <c r="G448" s="30" t="n"/>
      <c r="H448" s="30" t="n"/>
      <c r="I448" s="30" t="n"/>
      <c r="J448" s="30" t="n"/>
      <c r="K448" s="30" t="n"/>
    </row>
    <row r="449" ht="13.2" customHeight="1" s="87">
      <c r="A449" s="30" t="n"/>
      <c r="B449" s="30" t="n"/>
      <c r="C449" s="30" t="n"/>
      <c r="D449" s="30" t="n"/>
      <c r="E449" s="30" t="n"/>
      <c r="F449" s="30" t="n"/>
      <c r="G449" s="30" t="n"/>
      <c r="H449" s="30" t="n"/>
      <c r="I449" s="30" t="n"/>
      <c r="J449" s="30" t="n"/>
      <c r="K449" s="30" t="n"/>
    </row>
    <row r="450" ht="13.2" customHeight="1" s="87">
      <c r="A450" s="30" t="n"/>
      <c r="B450" s="30" t="n"/>
      <c r="C450" s="30" t="n"/>
      <c r="D450" s="30" t="n"/>
      <c r="E450" s="30" t="n"/>
      <c r="F450" s="30" t="n"/>
      <c r="G450" s="30" t="n"/>
      <c r="H450" s="30" t="n"/>
      <c r="I450" s="30" t="n"/>
      <c r="J450" s="30" t="n"/>
      <c r="K450" s="30" t="n"/>
    </row>
    <row r="451" ht="13.2" customHeight="1" s="87">
      <c r="A451" s="30" t="n"/>
      <c r="B451" s="30" t="n"/>
      <c r="C451" s="30" t="n"/>
      <c r="D451" s="30" t="n"/>
      <c r="E451" s="30" t="n"/>
      <c r="F451" s="30" t="n"/>
      <c r="G451" s="30" t="n"/>
      <c r="H451" s="30" t="n"/>
      <c r="I451" s="30" t="n"/>
      <c r="J451" s="30" t="n"/>
      <c r="K451" s="30" t="n"/>
    </row>
    <row r="452" ht="13.2" customHeight="1" s="87">
      <c r="A452" s="30" t="n"/>
      <c r="B452" s="30" t="n"/>
      <c r="C452" s="30" t="n"/>
      <c r="D452" s="30" t="n"/>
      <c r="E452" s="30" t="n"/>
      <c r="F452" s="30" t="n"/>
      <c r="G452" s="30" t="n"/>
      <c r="H452" s="30" t="n"/>
      <c r="I452" s="30" t="n"/>
      <c r="J452" s="30" t="n"/>
      <c r="K452" s="30" t="n"/>
    </row>
    <row r="453" ht="13.2" customHeight="1" s="87">
      <c r="A453" s="30" t="n"/>
      <c r="B453" s="30" t="n"/>
      <c r="C453" s="30" t="n"/>
      <c r="D453" s="30" t="n"/>
      <c r="E453" s="30" t="n"/>
      <c r="F453" s="30" t="n"/>
      <c r="G453" s="30" t="n"/>
      <c r="H453" s="30" t="n"/>
      <c r="I453" s="30" t="n"/>
      <c r="J453" s="30" t="n"/>
      <c r="K453" s="30" t="n"/>
    </row>
    <row r="454" ht="13.2" customHeight="1" s="87">
      <c r="A454" s="30" t="n"/>
      <c r="B454" s="30" t="n"/>
      <c r="C454" s="30" t="n"/>
      <c r="D454" s="30" t="n"/>
      <c r="E454" s="30" t="n"/>
      <c r="F454" s="30" t="n"/>
      <c r="G454" s="30" t="n"/>
      <c r="H454" s="30" t="n"/>
      <c r="I454" s="30" t="n"/>
      <c r="J454" s="30" t="n"/>
      <c r="K454" s="30" t="n"/>
    </row>
    <row r="455" ht="13.2" customHeight="1" s="87">
      <c r="A455" s="30" t="n"/>
      <c r="B455" s="30" t="n"/>
      <c r="C455" s="30" t="n"/>
      <c r="D455" s="30" t="n"/>
      <c r="E455" s="30" t="n"/>
      <c r="F455" s="30" t="n"/>
      <c r="G455" s="30" t="n"/>
      <c r="H455" s="30" t="n"/>
      <c r="I455" s="30" t="n"/>
      <c r="J455" s="30" t="n"/>
      <c r="K455" s="30" t="n"/>
    </row>
    <row r="456" ht="13.2" customHeight="1" s="87">
      <c r="A456" s="30" t="n"/>
      <c r="B456" s="30" t="n"/>
      <c r="C456" s="30" t="n"/>
      <c r="D456" s="30" t="n"/>
      <c r="E456" s="30" t="n"/>
      <c r="F456" s="30" t="n"/>
      <c r="G456" s="30" t="n"/>
      <c r="H456" s="30" t="n"/>
      <c r="I456" s="30" t="n"/>
      <c r="J456" s="30" t="n"/>
      <c r="K456" s="30" t="n"/>
    </row>
    <row r="457" ht="13.2" customHeight="1" s="87">
      <c r="A457" s="30" t="n"/>
      <c r="B457" s="30" t="n"/>
      <c r="C457" s="30" t="n"/>
      <c r="D457" s="30" t="n"/>
      <c r="E457" s="30" t="n"/>
      <c r="F457" s="30" t="n"/>
      <c r="G457" s="30" t="n"/>
      <c r="H457" s="30" t="n"/>
      <c r="I457" s="30" t="n"/>
      <c r="J457" s="30" t="n"/>
      <c r="K457" s="30" t="n"/>
    </row>
    <row r="458" ht="13.2" customHeight="1" s="87">
      <c r="A458" s="30" t="n"/>
      <c r="B458" s="30" t="n"/>
      <c r="C458" s="30" t="n"/>
      <c r="D458" s="30" t="n"/>
      <c r="E458" s="30" t="n"/>
      <c r="F458" s="30" t="n"/>
      <c r="G458" s="30" t="n"/>
      <c r="H458" s="30" t="n"/>
      <c r="I458" s="30" t="n"/>
      <c r="J458" s="30" t="n"/>
      <c r="K458" s="30" t="n"/>
    </row>
    <row r="459" ht="13.2" customHeight="1" s="87">
      <c r="A459" s="30" t="n"/>
      <c r="B459" s="30" t="n"/>
      <c r="C459" s="30" t="n"/>
      <c r="D459" s="30" t="n"/>
      <c r="E459" s="30" t="n"/>
      <c r="F459" s="30" t="n"/>
      <c r="G459" s="30" t="n"/>
      <c r="H459" s="30" t="n"/>
      <c r="I459" s="30" t="n"/>
      <c r="J459" s="30" t="n"/>
      <c r="K459" s="30" t="n"/>
    </row>
    <row r="460" ht="13.2" customHeight="1" s="87">
      <c r="A460" s="30" t="n"/>
      <c r="B460" s="30" t="n"/>
      <c r="C460" s="30" t="n"/>
      <c r="D460" s="30" t="n"/>
      <c r="E460" s="30" t="n"/>
      <c r="F460" s="30" t="n"/>
      <c r="G460" s="30" t="n"/>
      <c r="H460" s="30" t="n"/>
      <c r="I460" s="30" t="n"/>
      <c r="J460" s="30" t="n"/>
      <c r="K460" s="30" t="n"/>
    </row>
    <row r="461" ht="13.2" customHeight="1" s="87">
      <c r="A461" s="30" t="n"/>
      <c r="B461" s="30" t="n"/>
      <c r="C461" s="30" t="n"/>
      <c r="D461" s="30" t="n"/>
      <c r="E461" s="30" t="n"/>
      <c r="F461" s="30" t="n"/>
      <c r="G461" s="30" t="n"/>
      <c r="H461" s="30" t="n"/>
      <c r="I461" s="30" t="n"/>
      <c r="J461" s="30" t="n"/>
      <c r="K461" s="30" t="n"/>
    </row>
    <row r="462" ht="13.2" customHeight="1" s="87">
      <c r="A462" s="30" t="n"/>
      <c r="B462" s="30" t="n"/>
      <c r="C462" s="30" t="n"/>
      <c r="D462" s="30" t="n"/>
      <c r="E462" s="30" t="n"/>
      <c r="F462" s="30" t="n"/>
      <c r="G462" s="30" t="n"/>
      <c r="H462" s="30" t="n"/>
      <c r="I462" s="30" t="n"/>
      <c r="J462" s="30" t="n"/>
      <c r="K462" s="30" t="n"/>
    </row>
    <row r="463" ht="13.2" customHeight="1" s="87">
      <c r="A463" s="30" t="n"/>
      <c r="B463" s="30" t="n"/>
      <c r="C463" s="30" t="n"/>
      <c r="D463" s="30" t="n"/>
      <c r="E463" s="30" t="n"/>
      <c r="F463" s="30" t="n"/>
      <c r="G463" s="30" t="n"/>
      <c r="H463" s="30" t="n"/>
      <c r="I463" s="30" t="n"/>
      <c r="J463" s="30" t="n"/>
      <c r="K463" s="30" t="n"/>
    </row>
    <row r="464" ht="13.2" customHeight="1" s="87">
      <c r="A464" s="30" t="n"/>
      <c r="B464" s="30" t="n"/>
      <c r="C464" s="30" t="n"/>
      <c r="D464" s="30" t="n"/>
      <c r="E464" s="30" t="n"/>
      <c r="F464" s="30" t="n"/>
      <c r="G464" s="30" t="n"/>
      <c r="H464" s="30" t="n"/>
      <c r="I464" s="30" t="n"/>
      <c r="J464" s="30" t="n"/>
      <c r="K464" s="30" t="n"/>
    </row>
    <row r="465" ht="13.2" customHeight="1" s="87">
      <c r="A465" s="30" t="n"/>
      <c r="B465" s="30" t="n"/>
      <c r="C465" s="30" t="n"/>
      <c r="D465" s="30" t="n"/>
      <c r="E465" s="30" t="n"/>
      <c r="F465" s="30" t="n"/>
      <c r="G465" s="30" t="n"/>
      <c r="H465" s="30" t="n"/>
      <c r="I465" s="30" t="n"/>
      <c r="J465" s="30" t="n"/>
      <c r="K465" s="30" t="n"/>
    </row>
    <row r="466" ht="13.2" customHeight="1" s="87">
      <c r="A466" s="30" t="n"/>
      <c r="B466" s="30" t="n"/>
      <c r="C466" s="30" t="n"/>
      <c r="D466" s="30" t="n"/>
      <c r="E466" s="30" t="n"/>
      <c r="F466" s="30" t="n"/>
      <c r="G466" s="30" t="n"/>
      <c r="H466" s="30" t="n"/>
      <c r="I466" s="30" t="n"/>
      <c r="J466" s="30" t="n"/>
      <c r="K466" s="30" t="n"/>
    </row>
    <row r="467" ht="13.2" customHeight="1" s="87">
      <c r="A467" s="30" t="n"/>
      <c r="B467" s="30" t="n"/>
      <c r="C467" s="30" t="n"/>
      <c r="D467" s="30" t="n"/>
      <c r="E467" s="30" t="n"/>
      <c r="F467" s="30" t="n"/>
      <c r="G467" s="30" t="n"/>
      <c r="H467" s="30" t="n"/>
      <c r="I467" s="30" t="n"/>
      <c r="J467" s="30" t="n"/>
      <c r="K467" s="30" t="n"/>
    </row>
    <row r="468" ht="13.2" customHeight="1" s="87">
      <c r="A468" s="30" t="n"/>
      <c r="B468" s="30" t="n"/>
      <c r="C468" s="30" t="n"/>
      <c r="D468" s="30" t="n"/>
      <c r="E468" s="30" t="n"/>
      <c r="F468" s="30" t="n"/>
      <c r="G468" s="30" t="n"/>
      <c r="H468" s="30" t="n"/>
      <c r="I468" s="30" t="n"/>
      <c r="J468" s="30" t="n"/>
      <c r="K468" s="30" t="n"/>
    </row>
    <row r="469" ht="13.2" customHeight="1" s="87">
      <c r="A469" s="30" t="n"/>
      <c r="B469" s="30" t="n"/>
      <c r="C469" s="30" t="n"/>
      <c r="D469" s="30" t="n"/>
      <c r="E469" s="30" t="n"/>
      <c r="F469" s="30" t="n"/>
      <c r="G469" s="30" t="n"/>
      <c r="H469" s="30" t="n"/>
      <c r="I469" s="30" t="n"/>
      <c r="J469" s="30" t="n"/>
      <c r="K469" s="30" t="n"/>
    </row>
    <row r="470" ht="13.2" customHeight="1" s="87">
      <c r="A470" s="30" t="n"/>
      <c r="B470" s="30" t="n"/>
      <c r="C470" s="30" t="n"/>
      <c r="D470" s="30" t="n"/>
      <c r="E470" s="30" t="n"/>
      <c r="F470" s="30" t="n"/>
      <c r="G470" s="30" t="n"/>
      <c r="H470" s="30" t="n"/>
      <c r="I470" s="30" t="n"/>
      <c r="J470" s="30" t="n"/>
      <c r="K470" s="30" t="n"/>
    </row>
    <row r="471" ht="13.2" customHeight="1" s="87">
      <c r="A471" s="30" t="n"/>
      <c r="B471" s="30" t="n"/>
      <c r="C471" s="30" t="n"/>
      <c r="D471" s="30" t="n"/>
      <c r="E471" s="30" t="n"/>
      <c r="F471" s="30" t="n"/>
      <c r="G471" s="30" t="n"/>
      <c r="H471" s="30" t="n"/>
      <c r="I471" s="30" t="n"/>
      <c r="J471" s="30" t="n"/>
      <c r="K471" s="30" t="n"/>
    </row>
    <row r="472" ht="13.2" customHeight="1" s="87">
      <c r="A472" s="30" t="n"/>
      <c r="B472" s="30" t="n"/>
      <c r="C472" s="30" t="n"/>
      <c r="D472" s="30" t="n"/>
      <c r="E472" s="30" t="n"/>
      <c r="F472" s="30" t="n"/>
      <c r="G472" s="30" t="n"/>
      <c r="H472" s="30" t="n"/>
      <c r="I472" s="30" t="n"/>
      <c r="J472" s="30" t="n"/>
      <c r="K472" s="30" t="n"/>
    </row>
    <row r="473" ht="13.2" customHeight="1" s="87">
      <c r="A473" s="30" t="n"/>
      <c r="B473" s="30" t="n"/>
      <c r="C473" s="30" t="n"/>
      <c r="D473" s="30" t="n"/>
      <c r="E473" s="30" t="n"/>
      <c r="F473" s="30" t="n"/>
      <c r="G473" s="30" t="n"/>
      <c r="H473" s="30" t="n"/>
      <c r="I473" s="30" t="n"/>
      <c r="J473" s="30" t="n"/>
      <c r="K473" s="30" t="n"/>
    </row>
    <row r="474" ht="13.2" customHeight="1" s="87">
      <c r="A474" s="30" t="n"/>
      <c r="B474" s="30" t="n"/>
      <c r="C474" s="30" t="n"/>
      <c r="D474" s="30" t="n"/>
      <c r="E474" s="30" t="n"/>
      <c r="F474" s="30" t="n"/>
      <c r="G474" s="30" t="n"/>
      <c r="H474" s="30" t="n"/>
      <c r="I474" s="30" t="n"/>
      <c r="J474" s="30" t="n"/>
      <c r="K474" s="30" t="n"/>
    </row>
    <row r="475" ht="13.2" customHeight="1" s="87">
      <c r="A475" s="30" t="n"/>
      <c r="B475" s="30" t="n"/>
      <c r="C475" s="30" t="n"/>
      <c r="D475" s="30" t="n"/>
      <c r="E475" s="30" t="n"/>
      <c r="F475" s="30" t="n"/>
      <c r="G475" s="30" t="n"/>
      <c r="H475" s="30" t="n"/>
      <c r="I475" s="30" t="n"/>
      <c r="J475" s="30" t="n"/>
      <c r="K475" s="30" t="n"/>
    </row>
    <row r="476" ht="13.2" customHeight="1" s="87">
      <c r="A476" s="30" t="n"/>
      <c r="B476" s="30" t="n"/>
      <c r="C476" s="30" t="n"/>
      <c r="D476" s="30" t="n"/>
      <c r="E476" s="30" t="n"/>
      <c r="F476" s="30" t="n"/>
      <c r="G476" s="30" t="n"/>
      <c r="H476" s="30" t="n"/>
      <c r="I476" s="30" t="n"/>
      <c r="J476" s="30" t="n"/>
      <c r="K476" s="30" t="n"/>
    </row>
    <row r="477" ht="13.2" customHeight="1" s="87">
      <c r="A477" s="30" t="n"/>
      <c r="B477" s="30" t="n"/>
      <c r="C477" s="30" t="n"/>
      <c r="D477" s="30" t="n"/>
      <c r="E477" s="30" t="n"/>
      <c r="F477" s="30" t="n"/>
      <c r="G477" s="30" t="n"/>
      <c r="H477" s="30" t="n"/>
      <c r="I477" s="30" t="n"/>
      <c r="J477" s="30" t="n"/>
      <c r="K477" s="30" t="n"/>
    </row>
    <row r="478" ht="13.2" customHeight="1" s="87">
      <c r="A478" s="30" t="n"/>
      <c r="B478" s="30" t="n"/>
      <c r="C478" s="30" t="n"/>
      <c r="D478" s="30" t="n"/>
      <c r="E478" s="30" t="n"/>
      <c r="F478" s="30" t="n"/>
      <c r="G478" s="30" t="n"/>
      <c r="H478" s="30" t="n"/>
      <c r="I478" s="30" t="n"/>
      <c r="J478" s="30" t="n"/>
      <c r="K478" s="30" t="n"/>
    </row>
    <row r="479" ht="13.2" customHeight="1" s="87">
      <c r="A479" s="30" t="n"/>
      <c r="B479" s="30" t="n"/>
      <c r="C479" s="30" t="n"/>
      <c r="D479" s="30" t="n"/>
      <c r="E479" s="30" t="n"/>
      <c r="F479" s="30" t="n"/>
      <c r="G479" s="30" t="n"/>
      <c r="H479" s="30" t="n"/>
      <c r="I479" s="30" t="n"/>
      <c r="J479" s="30" t="n"/>
      <c r="K479" s="30" t="n"/>
    </row>
    <row r="480" ht="13.2" customHeight="1" s="87">
      <c r="A480" s="30" t="n"/>
      <c r="B480" s="30" t="n"/>
      <c r="C480" s="30" t="n"/>
      <c r="D480" s="30" t="n"/>
      <c r="E480" s="30" t="n"/>
      <c r="F480" s="30" t="n"/>
      <c r="G480" s="30" t="n"/>
      <c r="H480" s="30" t="n"/>
      <c r="I480" s="30" t="n"/>
      <c r="J480" s="30" t="n"/>
      <c r="K480" s="30" t="n"/>
    </row>
    <row r="481" ht="13.2" customHeight="1" s="87">
      <c r="A481" s="30" t="n"/>
      <c r="B481" s="30" t="n"/>
      <c r="C481" s="30" t="n"/>
      <c r="D481" s="30" t="n"/>
      <c r="E481" s="30" t="n"/>
      <c r="F481" s="30" t="n"/>
      <c r="G481" s="30" t="n"/>
      <c r="H481" s="30" t="n"/>
      <c r="I481" s="30" t="n"/>
      <c r="J481" s="30" t="n"/>
      <c r="K481" s="30" t="n"/>
    </row>
    <row r="482" ht="13.2" customHeight="1" s="87">
      <c r="A482" s="30" t="n"/>
      <c r="B482" s="30" t="n"/>
      <c r="C482" s="30" t="n"/>
      <c r="D482" s="30" t="n"/>
      <c r="E482" s="30" t="n"/>
      <c r="F482" s="30" t="n"/>
      <c r="G482" s="30" t="n"/>
      <c r="H482" s="30" t="n"/>
      <c r="I482" s="30" t="n"/>
      <c r="J482" s="30" t="n"/>
      <c r="K482" s="30" t="n"/>
    </row>
    <row r="483" ht="13.2" customHeight="1" s="87">
      <c r="A483" s="30" t="n"/>
      <c r="B483" s="30" t="n"/>
      <c r="C483" s="30" t="n"/>
      <c r="D483" s="30" t="n"/>
      <c r="E483" s="30" t="n"/>
      <c r="F483" s="30" t="n"/>
      <c r="G483" s="30" t="n"/>
      <c r="H483" s="30" t="n"/>
      <c r="I483" s="30" t="n"/>
      <c r="J483" s="30" t="n"/>
      <c r="K483" s="30" t="n"/>
    </row>
    <row r="484" ht="13.2" customHeight="1" s="87">
      <c r="A484" s="30" t="n"/>
      <c r="B484" s="30" t="n"/>
      <c r="C484" s="30" t="n"/>
      <c r="D484" s="30" t="n"/>
      <c r="E484" s="30" t="n"/>
      <c r="F484" s="30" t="n"/>
      <c r="G484" s="30" t="n"/>
      <c r="H484" s="30" t="n"/>
      <c r="I484" s="30" t="n"/>
      <c r="J484" s="30" t="n"/>
      <c r="K484" s="30" t="n"/>
    </row>
    <row r="485" ht="13.2" customHeight="1" s="87">
      <c r="A485" s="30" t="n"/>
      <c r="B485" s="30" t="n"/>
      <c r="C485" s="30" t="n"/>
      <c r="D485" s="30" t="n"/>
      <c r="E485" s="30" t="n"/>
      <c r="F485" s="30" t="n"/>
      <c r="G485" s="30" t="n"/>
      <c r="H485" s="30" t="n"/>
      <c r="I485" s="30" t="n"/>
      <c r="J485" s="30" t="n"/>
      <c r="K485" s="30" t="n"/>
    </row>
    <row r="486" ht="13.2" customHeight="1" s="87">
      <c r="A486" s="30" t="n"/>
      <c r="B486" s="30" t="n"/>
      <c r="C486" s="30" t="n"/>
      <c r="D486" s="30" t="n"/>
      <c r="E486" s="30" t="n"/>
      <c r="F486" s="30" t="n"/>
      <c r="G486" s="30" t="n"/>
      <c r="H486" s="30" t="n"/>
      <c r="I486" s="30" t="n"/>
      <c r="J486" s="30" t="n"/>
      <c r="K486" s="30" t="n"/>
    </row>
    <row r="487" ht="13.2" customHeight="1" s="87">
      <c r="A487" s="30" t="n"/>
      <c r="B487" s="30" t="n"/>
      <c r="C487" s="30" t="n"/>
      <c r="D487" s="30" t="n"/>
      <c r="E487" s="30" t="n"/>
      <c r="F487" s="30" t="n"/>
      <c r="G487" s="30" t="n"/>
      <c r="H487" s="30" t="n"/>
      <c r="I487" s="30" t="n"/>
      <c r="J487" s="30" t="n"/>
      <c r="K487" s="30" t="n"/>
    </row>
    <row r="488" ht="13.2" customHeight="1" s="87">
      <c r="A488" s="30" t="n"/>
      <c r="B488" s="30" t="n"/>
      <c r="C488" s="30" t="n"/>
      <c r="D488" s="30" t="n"/>
      <c r="E488" s="30" t="n"/>
      <c r="F488" s="30" t="n"/>
      <c r="G488" s="30" t="n"/>
      <c r="H488" s="30" t="n"/>
      <c r="I488" s="30" t="n"/>
      <c r="J488" s="30" t="n"/>
      <c r="K488" s="30" t="n"/>
    </row>
    <row r="489" ht="13.2" customHeight="1" s="87">
      <c r="A489" s="30" t="n"/>
      <c r="B489" s="30" t="n"/>
      <c r="C489" s="30" t="n"/>
      <c r="D489" s="30" t="n"/>
      <c r="E489" s="30" t="n"/>
      <c r="F489" s="30" t="n"/>
      <c r="G489" s="30" t="n"/>
      <c r="H489" s="30" t="n"/>
      <c r="I489" s="30" t="n"/>
      <c r="J489" s="30" t="n"/>
      <c r="K489" s="30" t="n"/>
    </row>
    <row r="490" ht="13.2" customHeight="1" s="87">
      <c r="A490" s="30" t="n"/>
      <c r="B490" s="30" t="n"/>
      <c r="C490" s="30" t="n"/>
      <c r="D490" s="30" t="n"/>
      <c r="E490" s="30" t="n"/>
      <c r="F490" s="30" t="n"/>
      <c r="G490" s="30" t="n"/>
      <c r="H490" s="30" t="n"/>
      <c r="I490" s="30" t="n"/>
      <c r="J490" s="30" t="n"/>
      <c r="K490" s="30" t="n"/>
    </row>
    <row r="491" ht="13.2" customHeight="1" s="87">
      <c r="A491" s="30" t="n"/>
      <c r="B491" s="30" t="n"/>
      <c r="C491" s="30" t="n"/>
      <c r="D491" s="30" t="n"/>
      <c r="E491" s="30" t="n"/>
      <c r="F491" s="30" t="n"/>
      <c r="G491" s="30" t="n"/>
      <c r="H491" s="30" t="n"/>
      <c r="I491" s="30" t="n"/>
      <c r="J491" s="30" t="n"/>
      <c r="K491" s="30" t="n"/>
    </row>
    <row r="492" ht="13.2" customHeight="1" s="87">
      <c r="A492" s="30" t="n"/>
      <c r="B492" s="30" t="n"/>
      <c r="C492" s="30" t="n"/>
      <c r="D492" s="30" t="n"/>
      <c r="E492" s="30" t="n"/>
      <c r="F492" s="30" t="n"/>
      <c r="G492" s="30" t="n"/>
      <c r="H492" s="30" t="n"/>
      <c r="I492" s="30" t="n"/>
      <c r="J492" s="30" t="n"/>
      <c r="K492" s="30" t="n"/>
    </row>
    <row r="493" ht="13.2" customHeight="1" s="87">
      <c r="A493" s="30" t="n"/>
      <c r="B493" s="30" t="n"/>
      <c r="C493" s="30" t="n"/>
      <c r="D493" s="30" t="n"/>
      <c r="E493" s="30" t="n"/>
      <c r="F493" s="30" t="n"/>
      <c r="G493" s="30" t="n"/>
      <c r="H493" s="30" t="n"/>
      <c r="I493" s="30" t="n"/>
      <c r="J493" s="30" t="n"/>
      <c r="K493" s="30" t="n"/>
    </row>
    <row r="494" ht="13.2" customHeight="1" s="87">
      <c r="A494" s="30" t="n"/>
      <c r="B494" s="30" t="n"/>
      <c r="C494" s="30" t="n"/>
      <c r="D494" s="30" t="n"/>
      <c r="E494" s="30" t="n"/>
      <c r="F494" s="30" t="n"/>
      <c r="G494" s="30" t="n"/>
      <c r="H494" s="30" t="n"/>
      <c r="I494" s="30" t="n"/>
      <c r="J494" s="30" t="n"/>
      <c r="K494" s="30" t="n"/>
    </row>
    <row r="495" ht="13.2" customHeight="1" s="87">
      <c r="A495" s="30" t="n"/>
      <c r="B495" s="30" t="n"/>
      <c r="C495" s="30" t="n"/>
      <c r="D495" s="30" t="n"/>
      <c r="E495" s="30" t="n"/>
      <c r="F495" s="30" t="n"/>
      <c r="G495" s="30" t="n"/>
      <c r="H495" s="30" t="n"/>
      <c r="I495" s="30" t="n"/>
      <c r="J495" s="30" t="n"/>
      <c r="K495" s="30" t="n"/>
    </row>
    <row r="496" ht="13.2" customHeight="1" s="87">
      <c r="A496" s="30" t="n"/>
      <c r="B496" s="30" t="n"/>
      <c r="C496" s="30" t="n"/>
      <c r="D496" s="30" t="n"/>
      <c r="E496" s="30" t="n"/>
      <c r="F496" s="30" t="n"/>
      <c r="G496" s="30" t="n"/>
      <c r="H496" s="30" t="n"/>
      <c r="I496" s="30" t="n"/>
      <c r="J496" s="30" t="n"/>
      <c r="K496" s="30" t="n"/>
    </row>
    <row r="497" ht="13.2" customHeight="1" s="87">
      <c r="A497" s="30" t="n"/>
      <c r="B497" s="30" t="n"/>
      <c r="C497" s="30" t="n"/>
      <c r="D497" s="30" t="n"/>
      <c r="E497" s="30" t="n"/>
      <c r="F497" s="30" t="n"/>
      <c r="G497" s="30" t="n"/>
      <c r="H497" s="30" t="n"/>
      <c r="I497" s="30" t="n"/>
      <c r="J497" s="30" t="n"/>
      <c r="K497" s="30" t="n"/>
    </row>
    <row r="498" ht="13.2" customHeight="1" s="87">
      <c r="A498" s="30" t="n"/>
      <c r="B498" s="30" t="n"/>
      <c r="C498" s="30" t="n"/>
      <c r="D498" s="30" t="n"/>
      <c r="E498" s="30" t="n"/>
      <c r="F498" s="30" t="n"/>
      <c r="G498" s="30" t="n"/>
      <c r="H498" s="30" t="n"/>
      <c r="I498" s="30" t="n"/>
      <c r="J498" s="30" t="n"/>
      <c r="K498" s="30" t="n"/>
    </row>
    <row r="499" ht="13.2" customHeight="1" s="87">
      <c r="A499" s="30" t="n"/>
      <c r="B499" s="30" t="n"/>
      <c r="C499" s="30" t="n"/>
      <c r="D499" s="30" t="n"/>
      <c r="E499" s="30" t="n"/>
      <c r="F499" s="30" t="n"/>
      <c r="G499" s="30" t="n"/>
      <c r="H499" s="30" t="n"/>
      <c r="I499" s="30" t="n"/>
      <c r="J499" s="30" t="n"/>
      <c r="K499" s="30" t="n"/>
    </row>
    <row r="500" ht="13.2" customHeight="1" s="87">
      <c r="A500" s="30" t="n"/>
      <c r="B500" s="30" t="n"/>
      <c r="C500" s="30" t="n"/>
      <c r="D500" s="30" t="n"/>
      <c r="E500" s="30" t="n"/>
      <c r="F500" s="30" t="n"/>
      <c r="G500" s="30" t="n"/>
      <c r="H500" s="30" t="n"/>
      <c r="I500" s="30" t="n"/>
      <c r="J500" s="30" t="n"/>
      <c r="K500" s="30" t="n"/>
    </row>
    <row r="501" ht="13.2" customHeight="1" s="87">
      <c r="A501" s="30" t="n"/>
      <c r="B501" s="30" t="n"/>
      <c r="C501" s="30" t="n"/>
      <c r="D501" s="30" t="n"/>
      <c r="E501" s="30" t="n"/>
      <c r="F501" s="30" t="n"/>
      <c r="G501" s="30" t="n"/>
      <c r="H501" s="30" t="n"/>
      <c r="I501" s="30" t="n"/>
      <c r="J501" s="30" t="n"/>
      <c r="K501" s="30" t="n"/>
    </row>
    <row r="502" ht="13.2" customHeight="1" s="87">
      <c r="A502" s="30" t="n"/>
      <c r="B502" s="30" t="n"/>
      <c r="C502" s="30" t="n"/>
      <c r="D502" s="30" t="n"/>
      <c r="E502" s="30" t="n"/>
      <c r="F502" s="30" t="n"/>
      <c r="G502" s="30" t="n"/>
      <c r="H502" s="30" t="n"/>
      <c r="I502" s="30" t="n"/>
      <c r="J502" s="30" t="n"/>
      <c r="K502" s="30" t="n"/>
    </row>
    <row r="503" ht="13.2" customHeight="1" s="87">
      <c r="A503" s="30" t="n"/>
      <c r="B503" s="30" t="n"/>
      <c r="C503" s="30" t="n"/>
      <c r="D503" s="30" t="n"/>
      <c r="E503" s="30" t="n"/>
      <c r="F503" s="30" t="n"/>
      <c r="G503" s="30" t="n"/>
      <c r="H503" s="30" t="n"/>
      <c r="I503" s="30" t="n"/>
      <c r="J503" s="30" t="n"/>
      <c r="K503" s="30" t="n"/>
    </row>
    <row r="504" ht="13.2" customHeight="1" s="87">
      <c r="A504" s="30" t="n"/>
      <c r="B504" s="30" t="n"/>
      <c r="C504" s="30" t="n"/>
      <c r="D504" s="30" t="n"/>
      <c r="E504" s="30" t="n"/>
      <c r="F504" s="30" t="n"/>
      <c r="G504" s="30" t="n"/>
      <c r="H504" s="30" t="n"/>
      <c r="I504" s="30" t="n"/>
      <c r="J504" s="30" t="n"/>
      <c r="K504" s="30" t="n"/>
    </row>
    <row r="505" ht="13.2" customHeight="1" s="87">
      <c r="A505" s="30" t="n"/>
      <c r="B505" s="30" t="n"/>
      <c r="C505" s="30" t="n"/>
      <c r="D505" s="30" t="n"/>
      <c r="E505" s="30" t="n"/>
      <c r="F505" s="30" t="n"/>
      <c r="G505" s="30" t="n"/>
      <c r="H505" s="30" t="n"/>
      <c r="I505" s="30" t="n"/>
      <c r="J505" s="30" t="n"/>
      <c r="K505" s="30" t="n"/>
    </row>
    <row r="506" ht="13.2" customHeight="1" s="87">
      <c r="A506" s="30" t="n"/>
      <c r="B506" s="30" t="n"/>
      <c r="C506" s="30" t="n"/>
      <c r="D506" s="30" t="n"/>
      <c r="E506" s="30" t="n"/>
      <c r="F506" s="30" t="n"/>
      <c r="G506" s="30" t="n"/>
      <c r="H506" s="30" t="n"/>
      <c r="I506" s="30" t="n"/>
      <c r="J506" s="30" t="n"/>
      <c r="K506" s="30" t="n"/>
    </row>
    <row r="507" ht="13.2" customHeight="1" s="87">
      <c r="A507" s="30" t="n"/>
      <c r="B507" s="30" t="n"/>
      <c r="C507" s="30" t="n"/>
      <c r="D507" s="30" t="n"/>
      <c r="E507" s="30" t="n"/>
      <c r="F507" s="30" t="n"/>
      <c r="G507" s="30" t="n"/>
      <c r="H507" s="30" t="n"/>
      <c r="I507" s="30" t="n"/>
      <c r="J507" s="30" t="n"/>
      <c r="K507" s="30" t="n"/>
    </row>
    <row r="508" ht="13.2" customHeight="1" s="87">
      <c r="A508" s="30" t="n"/>
      <c r="B508" s="30" t="n"/>
      <c r="C508" s="30" t="n"/>
      <c r="D508" s="30" t="n"/>
      <c r="E508" s="30" t="n"/>
      <c r="F508" s="30" t="n"/>
      <c r="G508" s="30" t="n"/>
      <c r="H508" s="30" t="n"/>
      <c r="I508" s="30" t="n"/>
      <c r="J508" s="30" t="n"/>
      <c r="K508" s="30" t="n"/>
    </row>
    <row r="509" ht="13.2" customHeight="1" s="87">
      <c r="A509" s="30" t="n"/>
      <c r="B509" s="30" t="n"/>
      <c r="C509" s="30" t="n"/>
      <c r="D509" s="30" t="n"/>
      <c r="E509" s="30" t="n"/>
      <c r="F509" s="30" t="n"/>
      <c r="G509" s="30" t="n"/>
      <c r="H509" s="30" t="n"/>
      <c r="I509" s="30" t="n"/>
      <c r="J509" s="30" t="n"/>
      <c r="K509" s="30" t="n"/>
    </row>
    <row r="510" ht="13.2" customHeight="1" s="87">
      <c r="A510" s="30" t="n"/>
      <c r="B510" s="30" t="n"/>
      <c r="C510" s="30" t="n"/>
      <c r="D510" s="30" t="n"/>
      <c r="E510" s="30" t="n"/>
      <c r="F510" s="30" t="n"/>
      <c r="G510" s="30" t="n"/>
      <c r="H510" s="30" t="n"/>
      <c r="I510" s="30" t="n"/>
      <c r="J510" s="30" t="n"/>
      <c r="K510" s="30" t="n"/>
    </row>
    <row r="511" ht="13.2" customHeight="1" s="87">
      <c r="A511" s="30" t="n"/>
      <c r="B511" s="30" t="n"/>
      <c r="C511" s="30" t="n"/>
      <c r="D511" s="30" t="n"/>
      <c r="E511" s="30" t="n"/>
      <c r="F511" s="30" t="n"/>
      <c r="G511" s="30" t="n"/>
      <c r="H511" s="30" t="n"/>
      <c r="I511" s="30" t="n"/>
      <c r="J511" s="30" t="n"/>
      <c r="K511" s="30" t="n"/>
    </row>
    <row r="512" ht="13.2" customHeight="1" s="87">
      <c r="A512" s="30" t="n"/>
      <c r="B512" s="30" t="n"/>
      <c r="C512" s="30" t="n"/>
      <c r="D512" s="30" t="n"/>
      <c r="E512" s="30" t="n"/>
      <c r="F512" s="30" t="n"/>
      <c r="G512" s="30" t="n"/>
      <c r="H512" s="30" t="n"/>
      <c r="I512" s="30" t="n"/>
      <c r="J512" s="30" t="n"/>
      <c r="K512" s="30" t="n"/>
    </row>
    <row r="513" ht="13.2" customHeight="1" s="87">
      <c r="A513" s="30" t="n"/>
      <c r="B513" s="30" t="n"/>
      <c r="C513" s="30" t="n"/>
      <c r="D513" s="30" t="n"/>
      <c r="E513" s="30" t="n"/>
      <c r="F513" s="30" t="n"/>
      <c r="G513" s="30" t="n"/>
      <c r="H513" s="30" t="n"/>
      <c r="I513" s="30" t="n"/>
      <c r="J513" s="30" t="n"/>
      <c r="K513" s="30" t="n"/>
    </row>
    <row r="514" ht="13.2" customHeight="1" s="87">
      <c r="A514" s="30" t="n"/>
      <c r="B514" s="30" t="n"/>
      <c r="C514" s="30" t="n"/>
      <c r="D514" s="30" t="n"/>
      <c r="E514" s="30" t="n"/>
      <c r="F514" s="30" t="n"/>
      <c r="G514" s="30" t="n"/>
      <c r="H514" s="30" t="n"/>
      <c r="I514" s="30" t="n"/>
      <c r="J514" s="30" t="n"/>
      <c r="K514" s="30" t="n"/>
    </row>
    <row r="515" ht="13.2" customHeight="1" s="87">
      <c r="A515" s="30" t="n"/>
      <c r="B515" s="30" t="n"/>
      <c r="C515" s="30" t="n"/>
      <c r="D515" s="30" t="n"/>
      <c r="E515" s="30" t="n"/>
      <c r="F515" s="30" t="n"/>
      <c r="G515" s="30" t="n"/>
      <c r="H515" s="30" t="n"/>
      <c r="I515" s="30" t="n"/>
      <c r="J515" s="30" t="n"/>
      <c r="K515" s="30" t="n"/>
    </row>
    <row r="516" ht="13.2" customHeight="1" s="87">
      <c r="A516" s="30" t="n"/>
      <c r="B516" s="30" t="n"/>
      <c r="C516" s="30" t="n"/>
      <c r="D516" s="30" t="n"/>
      <c r="E516" s="30" t="n"/>
      <c r="F516" s="30" t="n"/>
      <c r="G516" s="30" t="n"/>
      <c r="H516" s="30" t="n"/>
      <c r="I516" s="30" t="n"/>
      <c r="J516" s="30" t="n"/>
      <c r="K516" s="30" t="n"/>
    </row>
    <row r="517" ht="13.2" customHeight="1" s="87">
      <c r="A517" s="30" t="n"/>
      <c r="B517" s="30" t="n"/>
      <c r="C517" s="30" t="n"/>
      <c r="D517" s="30" t="n"/>
      <c r="E517" s="30" t="n"/>
      <c r="F517" s="30" t="n"/>
      <c r="G517" s="30" t="n"/>
      <c r="H517" s="30" t="n"/>
      <c r="I517" s="30" t="n"/>
      <c r="J517" s="30" t="n"/>
      <c r="K517" s="30" t="n"/>
    </row>
    <row r="518" ht="13.2" customHeight="1" s="87">
      <c r="A518" s="30" t="n"/>
      <c r="B518" s="30" t="n"/>
      <c r="C518" s="30" t="n"/>
      <c r="D518" s="30" t="n"/>
      <c r="E518" s="30" t="n"/>
      <c r="F518" s="30" t="n"/>
      <c r="G518" s="30" t="n"/>
      <c r="H518" s="30" t="n"/>
      <c r="I518" s="30" t="n"/>
      <c r="J518" s="30" t="n"/>
      <c r="K518" s="30" t="n"/>
    </row>
    <row r="519" ht="13.2" customHeight="1" s="87">
      <c r="A519" s="30" t="n"/>
      <c r="B519" s="30" t="n"/>
      <c r="C519" s="30" t="n"/>
      <c r="D519" s="30" t="n"/>
      <c r="E519" s="30" t="n"/>
      <c r="F519" s="30" t="n"/>
      <c r="G519" s="30" t="n"/>
      <c r="H519" s="30" t="n"/>
      <c r="I519" s="30" t="n"/>
      <c r="J519" s="30" t="n"/>
      <c r="K519" s="30" t="n"/>
    </row>
    <row r="520" ht="13.2" customHeight="1" s="87">
      <c r="A520" s="30" t="n"/>
      <c r="B520" s="30" t="n"/>
      <c r="C520" s="30" t="n"/>
      <c r="D520" s="30" t="n"/>
      <c r="E520" s="30" t="n"/>
      <c r="F520" s="30" t="n"/>
      <c r="G520" s="30" t="n"/>
      <c r="H520" s="30" t="n"/>
      <c r="I520" s="30" t="n"/>
      <c r="J520" s="30" t="n"/>
      <c r="K520" s="30" t="n"/>
    </row>
    <row r="521" ht="13.2" customHeight="1" s="87">
      <c r="A521" s="30" t="n"/>
      <c r="B521" s="30" t="n"/>
      <c r="C521" s="30" t="n"/>
      <c r="D521" s="30" t="n"/>
      <c r="E521" s="30" t="n"/>
      <c r="F521" s="30" t="n"/>
      <c r="G521" s="30" t="n"/>
      <c r="H521" s="30" t="n"/>
      <c r="I521" s="30" t="n"/>
      <c r="J521" s="30" t="n"/>
      <c r="K521" s="30" t="n"/>
    </row>
    <row r="522" ht="13.2" customHeight="1" s="87">
      <c r="A522" s="30" t="n"/>
      <c r="B522" s="30" t="n"/>
      <c r="C522" s="30" t="n"/>
      <c r="D522" s="30" t="n"/>
      <c r="E522" s="30" t="n"/>
      <c r="F522" s="30" t="n"/>
      <c r="G522" s="30" t="n"/>
      <c r="H522" s="30" t="n"/>
      <c r="I522" s="30" t="n"/>
      <c r="J522" s="30" t="n"/>
      <c r="K522" s="30" t="n"/>
    </row>
    <row r="523" ht="13.2" customHeight="1" s="87">
      <c r="A523" s="30" t="n"/>
      <c r="B523" s="30" t="n"/>
      <c r="C523" s="30" t="n"/>
      <c r="D523" s="30" t="n"/>
      <c r="E523" s="30" t="n"/>
      <c r="F523" s="30" t="n"/>
      <c r="G523" s="30" t="n"/>
      <c r="H523" s="30" t="n"/>
      <c r="I523" s="30" t="n"/>
      <c r="J523" s="30" t="n"/>
      <c r="K523" s="30" t="n"/>
    </row>
    <row r="524" ht="13.2" customHeight="1" s="87">
      <c r="A524" s="30" t="n"/>
      <c r="B524" s="30" t="n"/>
      <c r="C524" s="30" t="n"/>
      <c r="D524" s="30" t="n"/>
      <c r="E524" s="30" t="n"/>
      <c r="F524" s="30" t="n"/>
      <c r="G524" s="30" t="n"/>
      <c r="H524" s="30" t="n"/>
      <c r="I524" s="30" t="n"/>
      <c r="J524" s="30" t="n"/>
      <c r="K524" s="30" t="n"/>
    </row>
    <row r="525" ht="13.2" customHeight="1" s="87">
      <c r="A525" s="30" t="n"/>
      <c r="B525" s="30" t="n"/>
      <c r="C525" s="30" t="n"/>
      <c r="D525" s="30" t="n"/>
      <c r="E525" s="30" t="n"/>
      <c r="F525" s="30" t="n"/>
      <c r="G525" s="30" t="n"/>
      <c r="H525" s="30" t="n"/>
      <c r="I525" s="30" t="n"/>
      <c r="J525" s="30" t="n"/>
      <c r="K525" s="30" t="n"/>
    </row>
    <row r="526" ht="13.2" customHeight="1" s="87">
      <c r="A526" s="30" t="n"/>
      <c r="B526" s="30" t="n"/>
      <c r="C526" s="30" t="n"/>
      <c r="D526" s="30" t="n"/>
      <c r="E526" s="30" t="n"/>
      <c r="F526" s="30" t="n"/>
      <c r="G526" s="30" t="n"/>
      <c r="H526" s="30" t="n"/>
      <c r="I526" s="30" t="n"/>
      <c r="J526" s="30" t="n"/>
      <c r="K526" s="30" t="n"/>
    </row>
    <row r="527" ht="13.2" customHeight="1" s="87">
      <c r="A527" s="30" t="n"/>
      <c r="B527" s="30" t="n"/>
      <c r="C527" s="30" t="n"/>
      <c r="D527" s="30" t="n"/>
      <c r="E527" s="30" t="n"/>
      <c r="F527" s="30" t="n"/>
      <c r="G527" s="30" t="n"/>
      <c r="H527" s="30" t="n"/>
      <c r="I527" s="30" t="n"/>
      <c r="J527" s="30" t="n"/>
      <c r="K527" s="30" t="n"/>
    </row>
    <row r="528" ht="13.2" customHeight="1" s="87">
      <c r="A528" s="30" t="n"/>
      <c r="B528" s="30" t="n"/>
      <c r="C528" s="30" t="n"/>
      <c r="D528" s="30" t="n"/>
      <c r="E528" s="30" t="n"/>
      <c r="F528" s="30" t="n"/>
      <c r="G528" s="30" t="n"/>
      <c r="H528" s="30" t="n"/>
      <c r="I528" s="30" t="n"/>
      <c r="J528" s="30" t="n"/>
      <c r="K528" s="30" t="n"/>
    </row>
    <row r="529" ht="13.2" customHeight="1" s="87">
      <c r="A529" s="30" t="n"/>
      <c r="B529" s="30" t="n"/>
      <c r="C529" s="30" t="n"/>
      <c r="D529" s="30" t="n"/>
      <c r="E529" s="30" t="n"/>
      <c r="F529" s="30" t="n"/>
      <c r="G529" s="30" t="n"/>
      <c r="H529" s="30" t="n"/>
      <c r="I529" s="30" t="n"/>
      <c r="J529" s="30" t="n"/>
      <c r="K529" s="30" t="n"/>
    </row>
    <row r="530" ht="13.2" customHeight="1" s="87">
      <c r="A530" s="30" t="n"/>
      <c r="B530" s="30" t="n"/>
      <c r="C530" s="30" t="n"/>
      <c r="D530" s="30" t="n"/>
      <c r="E530" s="30" t="n"/>
      <c r="F530" s="30" t="n"/>
      <c r="G530" s="30" t="n"/>
      <c r="H530" s="30" t="n"/>
      <c r="I530" s="30" t="n"/>
      <c r="J530" s="30" t="n"/>
      <c r="K530" s="30" t="n"/>
    </row>
    <row r="531" ht="13.2" customHeight="1" s="87">
      <c r="A531" s="30" t="n"/>
      <c r="B531" s="30" t="n"/>
      <c r="C531" s="30" t="n"/>
      <c r="D531" s="30" t="n"/>
      <c r="E531" s="30" t="n"/>
      <c r="F531" s="30" t="n"/>
      <c r="G531" s="30" t="n"/>
      <c r="H531" s="30" t="n"/>
      <c r="I531" s="30" t="n"/>
      <c r="J531" s="30" t="n"/>
      <c r="K531" s="30" t="n"/>
    </row>
    <row r="532" ht="13.2" customHeight="1" s="87">
      <c r="A532" s="30" t="n"/>
      <c r="B532" s="30" t="n"/>
      <c r="C532" s="30" t="n"/>
      <c r="D532" s="30" t="n"/>
      <c r="E532" s="30" t="n"/>
      <c r="F532" s="30" t="n"/>
      <c r="G532" s="30" t="n"/>
      <c r="H532" s="30" t="n"/>
      <c r="I532" s="30" t="n"/>
      <c r="J532" s="30" t="n"/>
      <c r="K532" s="30" t="n"/>
    </row>
    <row r="533" ht="13.2" customHeight="1" s="87">
      <c r="A533" s="30" t="n"/>
      <c r="B533" s="30" t="n"/>
      <c r="C533" s="30" t="n"/>
      <c r="D533" s="30" t="n"/>
      <c r="E533" s="30" t="n"/>
      <c r="F533" s="30" t="n"/>
      <c r="G533" s="30" t="n"/>
      <c r="H533" s="30" t="n"/>
      <c r="I533" s="30" t="n"/>
      <c r="J533" s="30" t="n"/>
      <c r="K533" s="30" t="n"/>
    </row>
    <row r="534" ht="13.2" customHeight="1" s="87">
      <c r="A534" s="30" t="n"/>
      <c r="B534" s="30" t="n"/>
      <c r="C534" s="30" t="n"/>
      <c r="D534" s="30" t="n"/>
      <c r="E534" s="30" t="n"/>
      <c r="F534" s="30" t="n"/>
      <c r="G534" s="30" t="n"/>
      <c r="H534" s="30" t="n"/>
      <c r="I534" s="30" t="n"/>
      <c r="J534" s="30" t="n"/>
      <c r="K534" s="30" t="n"/>
    </row>
    <row r="535" ht="13.2" customHeight="1" s="87">
      <c r="A535" s="30" t="n"/>
      <c r="B535" s="30" t="n"/>
      <c r="C535" s="30" t="n"/>
      <c r="D535" s="30" t="n"/>
      <c r="E535" s="30" t="n"/>
      <c r="F535" s="30" t="n"/>
      <c r="G535" s="30" t="n"/>
      <c r="H535" s="30" t="n"/>
      <c r="I535" s="30" t="n"/>
      <c r="J535" s="30" t="n"/>
      <c r="K535" s="30" t="n"/>
    </row>
    <row r="536" ht="13.2" customHeight="1" s="87">
      <c r="A536" s="30" t="n"/>
      <c r="B536" s="30" t="n"/>
      <c r="C536" s="30" t="n"/>
      <c r="D536" s="30" t="n"/>
      <c r="E536" s="30" t="n"/>
      <c r="F536" s="30" t="n"/>
      <c r="G536" s="30" t="n"/>
      <c r="H536" s="30" t="n"/>
      <c r="I536" s="30" t="n"/>
      <c r="J536" s="30" t="n"/>
      <c r="K536" s="30" t="n"/>
    </row>
    <row r="537" ht="13.2" customHeight="1" s="87">
      <c r="A537" s="30" t="n"/>
      <c r="B537" s="30" t="n"/>
      <c r="C537" s="30" t="n"/>
      <c r="D537" s="30" t="n"/>
      <c r="E537" s="30" t="n"/>
      <c r="F537" s="30" t="n"/>
      <c r="G537" s="30" t="n"/>
      <c r="H537" s="30" t="n"/>
      <c r="I537" s="30" t="n"/>
      <c r="J537" s="30" t="n"/>
      <c r="K537" s="30" t="n"/>
    </row>
    <row r="538" ht="13.2" customHeight="1" s="87">
      <c r="A538" s="30" t="n"/>
      <c r="B538" s="30" t="n"/>
      <c r="C538" s="30" t="n"/>
      <c r="D538" s="30" t="n"/>
      <c r="E538" s="30" t="n"/>
      <c r="F538" s="30" t="n"/>
      <c r="G538" s="30" t="n"/>
      <c r="H538" s="30" t="n"/>
      <c r="I538" s="30" t="n"/>
      <c r="J538" s="30" t="n"/>
      <c r="K538" s="30" t="n"/>
    </row>
    <row r="539" ht="13.2" customHeight="1" s="87">
      <c r="A539" s="30" t="n"/>
      <c r="B539" s="30" t="n"/>
      <c r="C539" s="30" t="n"/>
      <c r="D539" s="30" t="n"/>
      <c r="E539" s="30" t="n"/>
      <c r="F539" s="30" t="n"/>
      <c r="G539" s="30" t="n"/>
      <c r="H539" s="30" t="n"/>
      <c r="I539" s="30" t="n"/>
      <c r="J539" s="30" t="n"/>
      <c r="K539" s="30" t="n"/>
    </row>
    <row r="540" ht="13.2" customHeight="1" s="87">
      <c r="A540" s="30" t="n"/>
      <c r="B540" s="30" t="n"/>
      <c r="C540" s="30" t="n"/>
      <c r="D540" s="30" t="n"/>
      <c r="E540" s="30" t="n"/>
      <c r="F540" s="30" t="n"/>
      <c r="G540" s="30" t="n"/>
      <c r="H540" s="30" t="n"/>
      <c r="I540" s="30" t="n"/>
      <c r="J540" s="30" t="n"/>
      <c r="K540" s="30" t="n"/>
    </row>
    <row r="541" ht="13.2" customHeight="1" s="87">
      <c r="A541" s="30" t="n"/>
      <c r="B541" s="30" t="n"/>
      <c r="C541" s="30" t="n"/>
      <c r="D541" s="30" t="n"/>
      <c r="E541" s="30" t="n"/>
      <c r="F541" s="30" t="n"/>
      <c r="G541" s="30" t="n"/>
      <c r="H541" s="30" t="n"/>
      <c r="I541" s="30" t="n"/>
      <c r="J541" s="30" t="n"/>
      <c r="K541" s="30" t="n"/>
    </row>
    <row r="542" ht="13.2" customHeight="1" s="87">
      <c r="A542" s="30" t="n"/>
      <c r="B542" s="30" t="n"/>
      <c r="C542" s="30" t="n"/>
      <c r="D542" s="30" t="n"/>
      <c r="E542" s="30" t="n"/>
      <c r="F542" s="30" t="n"/>
      <c r="G542" s="30" t="n"/>
      <c r="H542" s="30" t="n"/>
      <c r="I542" s="30" t="n"/>
      <c r="J542" s="30" t="n"/>
      <c r="K542" s="30" t="n"/>
    </row>
    <row r="543" ht="13.2" customHeight="1" s="87">
      <c r="A543" s="30" t="n"/>
      <c r="B543" s="30" t="n"/>
      <c r="C543" s="30" t="n"/>
      <c r="D543" s="30" t="n"/>
      <c r="E543" s="30" t="n"/>
      <c r="F543" s="30" t="n"/>
      <c r="G543" s="30" t="n"/>
      <c r="H543" s="30" t="n"/>
      <c r="I543" s="30" t="n"/>
      <c r="J543" s="30" t="n"/>
      <c r="K543" s="30" t="n"/>
    </row>
    <row r="544" ht="13.2" customHeight="1" s="87">
      <c r="A544" s="30" t="n"/>
      <c r="B544" s="30" t="n"/>
      <c r="C544" s="30" t="n"/>
      <c r="D544" s="30" t="n"/>
      <c r="E544" s="30" t="n"/>
      <c r="F544" s="30" t="n"/>
      <c r="G544" s="30" t="n"/>
      <c r="H544" s="30" t="n"/>
      <c r="I544" s="30" t="n"/>
      <c r="J544" s="30" t="n"/>
      <c r="K544" s="30" t="n"/>
    </row>
    <row r="545" ht="13.2" customHeight="1" s="87">
      <c r="A545" s="30" t="n"/>
      <c r="B545" s="30" t="n"/>
      <c r="C545" s="30" t="n"/>
      <c r="D545" s="30" t="n"/>
      <c r="E545" s="30" t="n"/>
      <c r="F545" s="30" t="n"/>
      <c r="G545" s="30" t="n"/>
      <c r="H545" s="30" t="n"/>
      <c r="I545" s="30" t="n"/>
      <c r="J545" s="30" t="n"/>
      <c r="K545" s="30" t="n"/>
    </row>
    <row r="546" ht="13.2" customHeight="1" s="87">
      <c r="A546" s="30" t="n"/>
      <c r="B546" s="30" t="n"/>
      <c r="C546" s="30" t="n"/>
      <c r="D546" s="30" t="n"/>
      <c r="E546" s="30" t="n"/>
      <c r="F546" s="30" t="n"/>
      <c r="G546" s="30" t="n"/>
      <c r="H546" s="30" t="n"/>
      <c r="I546" s="30" t="n"/>
      <c r="J546" s="30" t="n"/>
      <c r="K546" s="30" t="n"/>
    </row>
    <row r="547" ht="13.2" customHeight="1" s="87">
      <c r="A547" s="30" t="n"/>
      <c r="B547" s="30" t="n"/>
      <c r="C547" s="30" t="n"/>
      <c r="D547" s="30" t="n"/>
      <c r="E547" s="30" t="n"/>
      <c r="F547" s="30" t="n"/>
      <c r="G547" s="30" t="n"/>
      <c r="H547" s="30" t="n"/>
      <c r="I547" s="30" t="n"/>
      <c r="J547" s="30" t="n"/>
      <c r="K547" s="30" t="n"/>
    </row>
    <row r="548" ht="13.2" customHeight="1" s="87">
      <c r="A548" s="30" t="n"/>
      <c r="B548" s="30" t="n"/>
      <c r="C548" s="30" t="n"/>
      <c r="D548" s="30" t="n"/>
      <c r="E548" s="30" t="n"/>
      <c r="F548" s="30" t="n"/>
      <c r="G548" s="30" t="n"/>
      <c r="H548" s="30" t="n"/>
      <c r="I548" s="30" t="n"/>
      <c r="J548" s="30" t="n"/>
      <c r="K548" s="30" t="n"/>
    </row>
    <row r="549" ht="13.2" customHeight="1" s="87">
      <c r="A549" s="30" t="n"/>
      <c r="B549" s="30" t="n"/>
      <c r="C549" s="30" t="n"/>
      <c r="D549" s="30" t="n"/>
      <c r="E549" s="30" t="n"/>
      <c r="F549" s="30" t="n"/>
      <c r="G549" s="30" t="n"/>
      <c r="H549" s="30" t="n"/>
      <c r="I549" s="30" t="n"/>
      <c r="J549" s="30" t="n"/>
      <c r="K549" s="30" t="n"/>
    </row>
    <row r="550" ht="13.2" customHeight="1" s="87">
      <c r="A550" s="30" t="n"/>
      <c r="B550" s="30" t="n"/>
      <c r="C550" s="30" t="n"/>
      <c r="D550" s="30" t="n"/>
      <c r="E550" s="30" t="n"/>
      <c r="F550" s="30" t="n"/>
      <c r="G550" s="30" t="n"/>
      <c r="H550" s="30" t="n"/>
      <c r="I550" s="30" t="n"/>
      <c r="J550" s="30" t="n"/>
      <c r="K550" s="30" t="n"/>
    </row>
    <row r="551" ht="13.2" customHeight="1" s="87">
      <c r="A551" s="30" t="n"/>
      <c r="B551" s="30" t="n"/>
      <c r="C551" s="30" t="n"/>
      <c r="D551" s="30" t="n"/>
      <c r="E551" s="30" t="n"/>
      <c r="F551" s="30" t="n"/>
      <c r="G551" s="30" t="n"/>
      <c r="H551" s="30" t="n"/>
      <c r="I551" s="30" t="n"/>
      <c r="J551" s="30" t="n"/>
      <c r="K551" s="30" t="n"/>
    </row>
    <row r="552" ht="13.2" customHeight="1" s="87">
      <c r="A552" s="30" t="n"/>
      <c r="B552" s="30" t="n"/>
      <c r="C552" s="30" t="n"/>
      <c r="D552" s="30" t="n"/>
      <c r="E552" s="30" t="n"/>
      <c r="F552" s="30" t="n"/>
      <c r="G552" s="30" t="n"/>
      <c r="H552" s="30" t="n"/>
      <c r="I552" s="30" t="n"/>
      <c r="J552" s="30" t="n"/>
      <c r="K552" s="30" t="n"/>
    </row>
    <row r="553" ht="13.2" customHeight="1" s="87">
      <c r="A553" s="30" t="n"/>
      <c r="B553" s="30" t="n"/>
      <c r="C553" s="30" t="n"/>
      <c r="D553" s="30" t="n"/>
      <c r="E553" s="30" t="n"/>
      <c r="F553" s="30" t="n"/>
      <c r="G553" s="30" t="n"/>
      <c r="H553" s="30" t="n"/>
      <c r="I553" s="30" t="n"/>
      <c r="J553" s="30" t="n"/>
      <c r="K553" s="30" t="n"/>
    </row>
    <row r="554" ht="13.2" customHeight="1" s="87">
      <c r="A554" s="30" t="n"/>
      <c r="B554" s="30" t="n"/>
      <c r="C554" s="30" t="n"/>
      <c r="D554" s="30" t="n"/>
      <c r="E554" s="30" t="n"/>
      <c r="F554" s="30" t="n"/>
      <c r="G554" s="30" t="n"/>
      <c r="H554" s="30" t="n"/>
      <c r="I554" s="30" t="n"/>
      <c r="J554" s="30" t="n"/>
      <c r="K554" s="30" t="n"/>
    </row>
    <row r="555" ht="13.2" customHeight="1" s="87">
      <c r="A555" s="30" t="n"/>
      <c r="B555" s="30" t="n"/>
      <c r="C555" s="30" t="n"/>
      <c r="D555" s="30" t="n"/>
      <c r="E555" s="30" t="n"/>
      <c r="F555" s="30" t="n"/>
      <c r="G555" s="30" t="n"/>
      <c r="H555" s="30" t="n"/>
      <c r="I555" s="30" t="n"/>
      <c r="J555" s="30" t="n"/>
      <c r="K555" s="30" t="n"/>
    </row>
    <row r="556" ht="13.2" customHeight="1" s="87">
      <c r="A556" s="30" t="n"/>
      <c r="B556" s="30" t="n"/>
      <c r="C556" s="30" t="n"/>
      <c r="D556" s="30" t="n"/>
      <c r="E556" s="30" t="n"/>
      <c r="F556" s="30" t="n"/>
      <c r="G556" s="30" t="n"/>
      <c r="H556" s="30" t="n"/>
      <c r="I556" s="30" t="n"/>
      <c r="J556" s="30" t="n"/>
      <c r="K556" s="30" t="n"/>
    </row>
    <row r="557" ht="13.2" customHeight="1" s="87">
      <c r="A557" s="30" t="n"/>
      <c r="B557" s="30" t="n"/>
      <c r="C557" s="30" t="n"/>
      <c r="D557" s="30" t="n"/>
      <c r="E557" s="30" t="n"/>
      <c r="F557" s="30" t="n"/>
      <c r="G557" s="30" t="n"/>
      <c r="H557" s="30" t="n"/>
      <c r="I557" s="30" t="n"/>
      <c r="J557" s="30" t="n"/>
      <c r="K557" s="30" t="n"/>
    </row>
    <row r="558" ht="13.2" customHeight="1" s="87">
      <c r="A558" s="30" t="n"/>
      <c r="B558" s="30" t="n"/>
      <c r="C558" s="30" t="n"/>
      <c r="D558" s="30" t="n"/>
      <c r="E558" s="30" t="n"/>
      <c r="F558" s="30" t="n"/>
      <c r="G558" s="30" t="n"/>
      <c r="H558" s="30" t="n"/>
      <c r="I558" s="30" t="n"/>
      <c r="J558" s="30" t="n"/>
      <c r="K558" s="30" t="n"/>
    </row>
    <row r="559" ht="13.2" customHeight="1" s="87">
      <c r="A559" s="30" t="n"/>
      <c r="B559" s="30" t="n"/>
      <c r="C559" s="30" t="n"/>
      <c r="D559" s="30" t="n"/>
      <c r="E559" s="30" t="n"/>
      <c r="F559" s="30" t="n"/>
      <c r="G559" s="30" t="n"/>
      <c r="H559" s="30" t="n"/>
      <c r="I559" s="30" t="n"/>
      <c r="J559" s="30" t="n"/>
      <c r="K559" s="30" t="n"/>
    </row>
    <row r="560" ht="13.2" customHeight="1" s="87">
      <c r="A560" s="30" t="n"/>
      <c r="B560" s="30" t="n"/>
      <c r="C560" s="30" t="n"/>
      <c r="D560" s="30" t="n"/>
      <c r="E560" s="30" t="n"/>
      <c r="F560" s="30" t="n"/>
      <c r="G560" s="30" t="n"/>
      <c r="H560" s="30" t="n"/>
      <c r="I560" s="30" t="n"/>
      <c r="J560" s="30" t="n"/>
      <c r="K560" s="30" t="n"/>
    </row>
    <row r="561" ht="13.2" customHeight="1" s="87">
      <c r="A561" s="30" t="n"/>
      <c r="B561" s="30" t="n"/>
      <c r="C561" s="30" t="n"/>
      <c r="D561" s="30" t="n"/>
      <c r="E561" s="30" t="n"/>
      <c r="F561" s="30" t="n"/>
      <c r="G561" s="30" t="n"/>
      <c r="H561" s="30" t="n"/>
      <c r="I561" s="30" t="n"/>
      <c r="J561" s="30" t="n"/>
      <c r="K561" s="30" t="n"/>
    </row>
    <row r="562" ht="13.2" customHeight="1" s="87">
      <c r="A562" s="30" t="n"/>
      <c r="B562" s="30" t="n"/>
      <c r="C562" s="30" t="n"/>
      <c r="D562" s="30" t="n"/>
      <c r="E562" s="30" t="n"/>
      <c r="F562" s="30" t="n"/>
      <c r="G562" s="30" t="n"/>
      <c r="H562" s="30" t="n"/>
      <c r="I562" s="30" t="n"/>
      <c r="J562" s="30" t="n"/>
      <c r="K562" s="30" t="n"/>
    </row>
    <row r="563" ht="13.2" customHeight="1" s="87">
      <c r="A563" s="30" t="n"/>
      <c r="B563" s="30" t="n"/>
      <c r="C563" s="30" t="n"/>
      <c r="D563" s="30" t="n"/>
      <c r="E563" s="30" t="n"/>
      <c r="F563" s="30" t="n"/>
      <c r="G563" s="30" t="n"/>
      <c r="H563" s="30" t="n"/>
      <c r="I563" s="30" t="n"/>
      <c r="J563" s="30" t="n"/>
      <c r="K563" s="30" t="n"/>
    </row>
    <row r="564" ht="13.2" customHeight="1" s="87">
      <c r="A564" s="30" t="n"/>
      <c r="B564" s="30" t="n"/>
      <c r="C564" s="30" t="n"/>
      <c r="D564" s="30" t="n"/>
      <c r="E564" s="30" t="n"/>
      <c r="F564" s="30" t="n"/>
      <c r="G564" s="30" t="n"/>
      <c r="H564" s="30" t="n"/>
      <c r="I564" s="30" t="n"/>
      <c r="J564" s="30" t="n"/>
      <c r="K564" s="30" t="n"/>
    </row>
    <row r="565" ht="13.2" customHeight="1" s="87">
      <c r="A565" s="30" t="n"/>
      <c r="B565" s="30" t="n"/>
      <c r="C565" s="30" t="n"/>
      <c r="D565" s="30" t="n"/>
      <c r="E565" s="30" t="n"/>
      <c r="F565" s="30" t="n"/>
      <c r="G565" s="30" t="n"/>
      <c r="H565" s="30" t="n"/>
      <c r="I565" s="30" t="n"/>
      <c r="J565" s="30" t="n"/>
      <c r="K565" s="30" t="n"/>
    </row>
    <row r="566" ht="13.2" customHeight="1" s="87">
      <c r="A566" s="30" t="n"/>
      <c r="B566" s="30" t="n"/>
      <c r="C566" s="30" t="n"/>
      <c r="D566" s="30" t="n"/>
      <c r="E566" s="30" t="n"/>
      <c r="F566" s="30" t="n"/>
      <c r="G566" s="30" t="n"/>
      <c r="H566" s="30" t="n"/>
      <c r="I566" s="30" t="n"/>
      <c r="J566" s="30" t="n"/>
      <c r="K566" s="30" t="n"/>
    </row>
    <row r="567" ht="13.2" customHeight="1" s="87">
      <c r="A567" s="30" t="n"/>
      <c r="B567" s="30" t="n"/>
      <c r="C567" s="30" t="n"/>
      <c r="D567" s="30" t="n"/>
      <c r="E567" s="30" t="n"/>
      <c r="F567" s="30" t="n"/>
      <c r="G567" s="30" t="n"/>
      <c r="H567" s="30" t="n"/>
      <c r="I567" s="30" t="n"/>
      <c r="J567" s="30" t="n"/>
      <c r="K567" s="30" t="n"/>
    </row>
    <row r="568" ht="13.2" customHeight="1" s="87">
      <c r="A568" s="30" t="n"/>
      <c r="B568" s="30" t="n"/>
      <c r="C568" s="30" t="n"/>
      <c r="D568" s="30" t="n"/>
      <c r="E568" s="30" t="n"/>
      <c r="F568" s="30" t="n"/>
      <c r="G568" s="30" t="n"/>
      <c r="H568" s="30" t="n"/>
      <c r="I568" s="30" t="n"/>
      <c r="J568" s="30" t="n"/>
      <c r="K568" s="30" t="n"/>
    </row>
    <row r="569" ht="13.2" customHeight="1" s="87">
      <c r="A569" s="30" t="n"/>
      <c r="B569" s="30" t="n"/>
      <c r="C569" s="30" t="n"/>
      <c r="D569" s="30" t="n"/>
      <c r="E569" s="30" t="n"/>
      <c r="F569" s="30" t="n"/>
      <c r="G569" s="30" t="n"/>
      <c r="H569" s="30" t="n"/>
      <c r="I569" s="30" t="n"/>
      <c r="J569" s="30" t="n"/>
      <c r="K569" s="30" t="n"/>
    </row>
    <row r="570" ht="13.2" customHeight="1" s="87">
      <c r="A570" s="30" t="n"/>
      <c r="B570" s="30" t="n"/>
      <c r="C570" s="30" t="n"/>
      <c r="D570" s="30" t="n"/>
      <c r="E570" s="30" t="n"/>
      <c r="F570" s="30" t="n"/>
      <c r="G570" s="30" t="n"/>
      <c r="H570" s="30" t="n"/>
      <c r="I570" s="30" t="n"/>
      <c r="J570" s="30" t="n"/>
      <c r="K570" s="30" t="n"/>
    </row>
    <row r="571" ht="13.2" customHeight="1" s="87">
      <c r="A571" s="30" t="n"/>
      <c r="B571" s="30" t="n"/>
      <c r="C571" s="30" t="n"/>
      <c r="D571" s="30" t="n"/>
      <c r="E571" s="30" t="n"/>
      <c r="F571" s="30" t="n"/>
      <c r="G571" s="30" t="n"/>
      <c r="H571" s="30" t="n"/>
      <c r="I571" s="30" t="n"/>
      <c r="J571" s="30" t="n"/>
      <c r="K571" s="30" t="n"/>
    </row>
    <row r="572" ht="13.2" customHeight="1" s="87">
      <c r="A572" s="30" t="n"/>
      <c r="B572" s="30" t="n"/>
      <c r="C572" s="30" t="n"/>
      <c r="D572" s="30" t="n"/>
      <c r="E572" s="30" t="n"/>
      <c r="F572" s="30" t="n"/>
      <c r="G572" s="30" t="n"/>
      <c r="H572" s="30" t="n"/>
      <c r="I572" s="30" t="n"/>
      <c r="J572" s="30" t="n"/>
      <c r="K572" s="30" t="n"/>
    </row>
    <row r="573" ht="13.2" customHeight="1" s="87">
      <c r="A573" s="30" t="n"/>
      <c r="B573" s="30" t="n"/>
      <c r="C573" s="30" t="n"/>
      <c r="D573" s="30" t="n"/>
      <c r="E573" s="30" t="n"/>
      <c r="F573" s="30" t="n"/>
      <c r="G573" s="30" t="n"/>
      <c r="H573" s="30" t="n"/>
      <c r="I573" s="30" t="n"/>
      <c r="J573" s="30" t="n"/>
      <c r="K573" s="30" t="n"/>
    </row>
    <row r="574" ht="13.2" customHeight="1" s="87">
      <c r="A574" s="30" t="n"/>
      <c r="B574" s="30" t="n"/>
      <c r="C574" s="30" t="n"/>
      <c r="D574" s="30" t="n"/>
      <c r="E574" s="30" t="n"/>
      <c r="F574" s="30" t="n"/>
      <c r="G574" s="30" t="n"/>
      <c r="H574" s="30" t="n"/>
      <c r="I574" s="30" t="n"/>
      <c r="J574" s="30" t="n"/>
      <c r="K574" s="30" t="n"/>
    </row>
    <row r="575" ht="13.2" customHeight="1" s="87">
      <c r="A575" s="30" t="n"/>
      <c r="B575" s="30" t="n"/>
      <c r="C575" s="30" t="n"/>
      <c r="D575" s="30" t="n"/>
      <c r="E575" s="30" t="n"/>
      <c r="F575" s="30" t="n"/>
      <c r="G575" s="30" t="n"/>
      <c r="H575" s="30" t="n"/>
      <c r="I575" s="30" t="n"/>
      <c r="J575" s="30" t="n"/>
      <c r="K575" s="30" t="n"/>
    </row>
    <row r="576" ht="13.2" customHeight="1" s="87">
      <c r="A576" s="30" t="n"/>
      <c r="B576" s="30" t="n"/>
      <c r="C576" s="30" t="n"/>
      <c r="D576" s="30" t="n"/>
      <c r="E576" s="30" t="n"/>
      <c r="F576" s="30" t="n"/>
      <c r="G576" s="30" t="n"/>
      <c r="H576" s="30" t="n"/>
      <c r="I576" s="30" t="n"/>
      <c r="J576" s="30" t="n"/>
      <c r="K576" s="30" t="n"/>
    </row>
    <row r="577" ht="13.2" customHeight="1" s="87">
      <c r="A577" s="30" t="n"/>
      <c r="B577" s="30" t="n"/>
      <c r="C577" s="30" t="n"/>
      <c r="D577" s="30" t="n"/>
      <c r="E577" s="30" t="n"/>
      <c r="F577" s="30" t="n"/>
      <c r="G577" s="30" t="n"/>
      <c r="H577" s="30" t="n"/>
      <c r="I577" s="30" t="n"/>
      <c r="J577" s="30" t="n"/>
      <c r="K577" s="30" t="n"/>
    </row>
    <row r="578" ht="13.2" customHeight="1" s="87">
      <c r="A578" s="30" t="n"/>
      <c r="B578" s="30" t="n"/>
      <c r="C578" s="30" t="n"/>
      <c r="D578" s="30" t="n"/>
      <c r="E578" s="30" t="n"/>
      <c r="F578" s="30" t="n"/>
      <c r="G578" s="30" t="n"/>
      <c r="H578" s="30" t="n"/>
      <c r="I578" s="30" t="n"/>
      <c r="J578" s="30" t="n"/>
      <c r="K578" s="30" t="n"/>
    </row>
    <row r="579" ht="13.2" customHeight="1" s="87">
      <c r="A579" s="30" t="n"/>
      <c r="B579" s="30" t="n"/>
      <c r="C579" s="30" t="n"/>
      <c r="D579" s="30" t="n"/>
      <c r="E579" s="30" t="n"/>
      <c r="F579" s="30" t="n"/>
      <c r="G579" s="30" t="n"/>
      <c r="H579" s="30" t="n"/>
      <c r="I579" s="30" t="n"/>
      <c r="J579" s="30" t="n"/>
      <c r="K579" s="30" t="n"/>
    </row>
    <row r="580" ht="13.2" customHeight="1" s="87">
      <c r="A580" s="30" t="n"/>
      <c r="B580" s="30" t="n"/>
      <c r="C580" s="30" t="n"/>
      <c r="D580" s="30" t="n"/>
      <c r="E580" s="30" t="n"/>
      <c r="F580" s="30" t="n"/>
      <c r="G580" s="30" t="n"/>
      <c r="H580" s="30" t="n"/>
      <c r="I580" s="30" t="n"/>
      <c r="J580" s="30" t="n"/>
      <c r="K580" s="30" t="n"/>
    </row>
    <row r="581" ht="13.2" customHeight="1" s="87">
      <c r="A581" s="30" t="n"/>
      <c r="B581" s="30" t="n"/>
      <c r="C581" s="30" t="n"/>
      <c r="D581" s="30" t="n"/>
      <c r="E581" s="30" t="n"/>
      <c r="F581" s="30" t="n"/>
      <c r="G581" s="30" t="n"/>
      <c r="H581" s="30" t="n"/>
      <c r="I581" s="30" t="n"/>
      <c r="J581" s="30" t="n"/>
      <c r="K581" s="30" t="n"/>
    </row>
    <row r="582" ht="13.2" customHeight="1" s="87">
      <c r="A582" s="30" t="n"/>
      <c r="B582" s="30" t="n"/>
      <c r="C582" s="30" t="n"/>
      <c r="D582" s="30" t="n"/>
      <c r="E582" s="30" t="n"/>
      <c r="F582" s="30" t="n"/>
      <c r="G582" s="30" t="n"/>
      <c r="H582" s="30" t="n"/>
      <c r="I582" s="30" t="n"/>
      <c r="J582" s="30" t="n"/>
      <c r="K582" s="30" t="n"/>
    </row>
    <row r="583" ht="13.2" customHeight="1" s="87">
      <c r="A583" s="30" t="n"/>
      <c r="B583" s="30" t="n"/>
      <c r="C583" s="30" t="n"/>
      <c r="D583" s="30" t="n"/>
      <c r="E583" s="30" t="n"/>
      <c r="F583" s="30" t="n"/>
      <c r="G583" s="30" t="n"/>
      <c r="H583" s="30" t="n"/>
      <c r="I583" s="30" t="n"/>
      <c r="J583" s="30" t="n"/>
      <c r="K583" s="30" t="n"/>
    </row>
    <row r="584" ht="13.2" customHeight="1" s="87">
      <c r="A584" s="30" t="n"/>
      <c r="B584" s="30" t="n"/>
      <c r="C584" s="30" t="n"/>
      <c r="D584" s="30" t="n"/>
      <c r="E584" s="30" t="n"/>
      <c r="F584" s="30" t="n"/>
      <c r="G584" s="30" t="n"/>
      <c r="H584" s="30" t="n"/>
      <c r="I584" s="30" t="n"/>
      <c r="J584" s="30" t="n"/>
      <c r="K584" s="30" t="n"/>
    </row>
    <row r="585" ht="13.2" customHeight="1" s="87">
      <c r="A585" s="30" t="n"/>
      <c r="B585" s="30" t="n"/>
      <c r="C585" s="30" t="n"/>
      <c r="D585" s="30" t="n"/>
      <c r="E585" s="30" t="n"/>
      <c r="F585" s="30" t="n"/>
      <c r="G585" s="30" t="n"/>
      <c r="H585" s="30" t="n"/>
      <c r="I585" s="30" t="n"/>
      <c r="J585" s="30" t="n"/>
      <c r="K585" s="30" t="n"/>
    </row>
    <row r="586" ht="13.2" customHeight="1" s="87">
      <c r="A586" s="30" t="n"/>
      <c r="B586" s="30" t="n"/>
      <c r="C586" s="30" t="n"/>
      <c r="D586" s="30" t="n"/>
      <c r="E586" s="30" t="n"/>
      <c r="F586" s="30" t="n"/>
      <c r="G586" s="30" t="n"/>
      <c r="H586" s="30" t="n"/>
      <c r="I586" s="30" t="n"/>
      <c r="J586" s="30" t="n"/>
      <c r="K586" s="30" t="n"/>
    </row>
    <row r="587" ht="13.2" customHeight="1" s="87">
      <c r="A587" s="30" t="n"/>
      <c r="B587" s="30" t="n"/>
      <c r="C587" s="30" t="n"/>
      <c r="D587" s="30" t="n"/>
      <c r="E587" s="30" t="n"/>
      <c r="F587" s="30" t="n"/>
      <c r="G587" s="30" t="n"/>
      <c r="H587" s="30" t="n"/>
      <c r="I587" s="30" t="n"/>
      <c r="J587" s="30" t="n"/>
      <c r="K587" s="30" t="n"/>
    </row>
    <row r="588" ht="13.2" customHeight="1" s="87">
      <c r="A588" s="30" t="n"/>
      <c r="B588" s="30" t="n"/>
      <c r="C588" s="30" t="n"/>
      <c r="D588" s="30" t="n"/>
      <c r="E588" s="30" t="n"/>
      <c r="F588" s="30" t="n"/>
      <c r="G588" s="30" t="n"/>
      <c r="H588" s="30" t="n"/>
      <c r="I588" s="30" t="n"/>
      <c r="J588" s="30" t="n"/>
      <c r="K588" s="30" t="n"/>
    </row>
    <row r="589" ht="13.2" customHeight="1" s="87">
      <c r="A589" s="30" t="n"/>
      <c r="B589" s="30" t="n"/>
      <c r="C589" s="30" t="n"/>
      <c r="D589" s="30" t="n"/>
      <c r="E589" s="30" t="n"/>
      <c r="F589" s="30" t="n"/>
      <c r="G589" s="30" t="n"/>
      <c r="H589" s="30" t="n"/>
      <c r="I589" s="30" t="n"/>
      <c r="J589" s="30" t="n"/>
      <c r="K589" s="30" t="n"/>
    </row>
    <row r="590" ht="13.2" customHeight="1" s="87">
      <c r="A590" s="30" t="n"/>
      <c r="B590" s="30" t="n"/>
      <c r="C590" s="30" t="n"/>
      <c r="D590" s="30" t="n"/>
      <c r="E590" s="30" t="n"/>
      <c r="F590" s="30" t="n"/>
      <c r="G590" s="30" t="n"/>
      <c r="H590" s="30" t="n"/>
      <c r="I590" s="30" t="n"/>
      <c r="J590" s="30" t="n"/>
      <c r="K590" s="30" t="n"/>
    </row>
    <row r="591" ht="13.2" customHeight="1" s="87">
      <c r="A591" s="30" t="n"/>
      <c r="B591" s="30" t="n"/>
      <c r="C591" s="30" t="n"/>
      <c r="D591" s="30" t="n"/>
      <c r="E591" s="30" t="n"/>
      <c r="F591" s="30" t="n"/>
      <c r="G591" s="30" t="n"/>
      <c r="H591" s="30" t="n"/>
      <c r="I591" s="30" t="n"/>
      <c r="J591" s="30" t="n"/>
      <c r="K591" s="30" t="n"/>
    </row>
    <row r="592" ht="13.2" customHeight="1" s="87">
      <c r="A592" s="30" t="n"/>
      <c r="B592" s="30" t="n"/>
      <c r="C592" s="30" t="n"/>
      <c r="D592" s="30" t="n"/>
      <c r="E592" s="30" t="n"/>
      <c r="F592" s="30" t="n"/>
      <c r="G592" s="30" t="n"/>
      <c r="H592" s="30" t="n"/>
      <c r="I592" s="30" t="n"/>
      <c r="J592" s="30" t="n"/>
      <c r="K592" s="30" t="n"/>
    </row>
    <row r="593" ht="13.2" customHeight="1" s="87">
      <c r="A593" s="30" t="n"/>
      <c r="B593" s="30" t="n"/>
      <c r="C593" s="30" t="n"/>
      <c r="D593" s="30" t="n"/>
      <c r="E593" s="30" t="n"/>
      <c r="F593" s="30" t="n"/>
      <c r="G593" s="30" t="n"/>
      <c r="H593" s="30" t="n"/>
      <c r="I593" s="30" t="n"/>
      <c r="J593" s="30" t="n"/>
      <c r="K593" s="30" t="n"/>
    </row>
    <row r="594" ht="13.2" customHeight="1" s="87">
      <c r="A594" s="30" t="n"/>
      <c r="B594" s="30" t="n"/>
      <c r="C594" s="30" t="n"/>
      <c r="D594" s="30" t="n"/>
      <c r="E594" s="30" t="n"/>
      <c r="F594" s="30" t="n"/>
      <c r="G594" s="30" t="n"/>
      <c r="H594" s="30" t="n"/>
      <c r="I594" s="30" t="n"/>
      <c r="J594" s="30" t="n"/>
      <c r="K594" s="30" t="n"/>
    </row>
    <row r="595" ht="13.2" customHeight="1" s="87">
      <c r="A595" s="30" t="n"/>
      <c r="B595" s="30" t="n"/>
      <c r="C595" s="30" t="n"/>
      <c r="D595" s="30" t="n"/>
      <c r="E595" s="30" t="n"/>
      <c r="F595" s="30" t="n"/>
      <c r="G595" s="30" t="n"/>
      <c r="H595" s="30" t="n"/>
      <c r="I595" s="30" t="n"/>
      <c r="J595" s="30" t="n"/>
      <c r="K595" s="30" t="n"/>
    </row>
    <row r="596" ht="13.2" customHeight="1" s="87">
      <c r="A596" s="30" t="n"/>
      <c r="B596" s="30" t="n"/>
      <c r="C596" s="30" t="n"/>
      <c r="D596" s="30" t="n"/>
      <c r="E596" s="30" t="n"/>
      <c r="F596" s="30" t="n"/>
      <c r="G596" s="30" t="n"/>
      <c r="H596" s="30" t="n"/>
      <c r="I596" s="30" t="n"/>
      <c r="J596" s="30" t="n"/>
      <c r="K596" s="30" t="n"/>
    </row>
    <row r="597" ht="13.2" customHeight="1" s="87">
      <c r="A597" s="30" t="n"/>
      <c r="B597" s="30" t="n"/>
      <c r="C597" s="30" t="n"/>
      <c r="D597" s="30" t="n"/>
      <c r="E597" s="30" t="n"/>
      <c r="F597" s="30" t="n"/>
      <c r="G597" s="30" t="n"/>
      <c r="H597" s="30" t="n"/>
      <c r="I597" s="30" t="n"/>
      <c r="J597" s="30" t="n"/>
      <c r="K597" s="30" t="n"/>
    </row>
    <row r="598" ht="13.2" customHeight="1" s="87">
      <c r="A598" s="30" t="n"/>
      <c r="B598" s="30" t="n"/>
      <c r="C598" s="30" t="n"/>
      <c r="D598" s="30" t="n"/>
      <c r="E598" s="30" t="n"/>
      <c r="F598" s="30" t="n"/>
      <c r="G598" s="30" t="n"/>
      <c r="H598" s="30" t="n"/>
      <c r="I598" s="30" t="n"/>
      <c r="J598" s="30" t="n"/>
      <c r="K598" s="30" t="n"/>
    </row>
    <row r="599" ht="13.2" customHeight="1" s="87">
      <c r="A599" s="30" t="n"/>
      <c r="B599" s="30" t="n"/>
      <c r="C599" s="30" t="n"/>
      <c r="D599" s="30" t="n"/>
      <c r="E599" s="30" t="n"/>
      <c r="F599" s="30" t="n"/>
      <c r="G599" s="30" t="n"/>
      <c r="H599" s="30" t="n"/>
      <c r="I599" s="30" t="n"/>
      <c r="J599" s="30" t="n"/>
      <c r="K599" s="30" t="n"/>
    </row>
    <row r="600" ht="13.2" customHeight="1" s="87">
      <c r="A600" s="30" t="n"/>
      <c r="B600" s="30" t="n"/>
      <c r="C600" s="30" t="n"/>
      <c r="D600" s="30" t="n"/>
      <c r="E600" s="30" t="n"/>
      <c r="F600" s="30" t="n"/>
      <c r="G600" s="30" t="n"/>
      <c r="H600" s="30" t="n"/>
      <c r="I600" s="30" t="n"/>
      <c r="J600" s="30" t="n"/>
      <c r="K600" s="30" t="n"/>
    </row>
    <row r="601" ht="13.2" customHeight="1" s="87">
      <c r="A601" s="30" t="n"/>
      <c r="B601" s="30" t="n"/>
      <c r="C601" s="30" t="n"/>
      <c r="D601" s="30" t="n"/>
      <c r="E601" s="30" t="n"/>
      <c r="F601" s="30" t="n"/>
      <c r="G601" s="30" t="n"/>
      <c r="H601" s="30" t="n"/>
      <c r="I601" s="30" t="n"/>
      <c r="J601" s="30" t="n"/>
      <c r="K601" s="30" t="n"/>
    </row>
    <row r="602" ht="13.2" customHeight="1" s="87">
      <c r="A602" s="30" t="n"/>
      <c r="B602" s="30" t="n"/>
      <c r="C602" s="30" t="n"/>
      <c r="D602" s="30" t="n"/>
      <c r="E602" s="30" t="n"/>
      <c r="F602" s="30" t="n"/>
      <c r="G602" s="30" t="n"/>
      <c r="H602" s="30" t="n"/>
      <c r="I602" s="30" t="n"/>
      <c r="J602" s="30" t="n"/>
      <c r="K602" s="30" t="n"/>
    </row>
    <row r="603" ht="13.2" customHeight="1" s="87">
      <c r="A603" s="30" t="n"/>
      <c r="B603" s="30" t="n"/>
      <c r="C603" s="30" t="n"/>
      <c r="D603" s="30" t="n"/>
      <c r="E603" s="30" t="n"/>
      <c r="F603" s="30" t="n"/>
      <c r="G603" s="30" t="n"/>
      <c r="H603" s="30" t="n"/>
      <c r="I603" s="30" t="n"/>
      <c r="J603" s="30" t="n"/>
      <c r="K603" s="30" t="n"/>
    </row>
    <row r="604" ht="13.2" customHeight="1" s="87">
      <c r="A604" s="30" t="n"/>
      <c r="B604" s="30" t="n"/>
      <c r="C604" s="30" t="n"/>
      <c r="D604" s="30" t="n"/>
      <c r="E604" s="30" t="n"/>
      <c r="F604" s="30" t="n"/>
      <c r="G604" s="30" t="n"/>
      <c r="H604" s="30" t="n"/>
      <c r="I604" s="30" t="n"/>
      <c r="J604" s="30" t="n"/>
      <c r="K604" s="30" t="n"/>
    </row>
    <row r="605" ht="13.2" customHeight="1" s="87">
      <c r="A605" s="30" t="n"/>
      <c r="B605" s="30" t="n"/>
      <c r="C605" s="30" t="n"/>
      <c r="D605" s="30" t="n"/>
      <c r="E605" s="30" t="n"/>
      <c r="F605" s="30" t="n"/>
      <c r="G605" s="30" t="n"/>
      <c r="H605" s="30" t="n"/>
      <c r="I605" s="30" t="n"/>
      <c r="J605" s="30" t="n"/>
      <c r="K605" s="30" t="n"/>
    </row>
    <row r="606" ht="13.2" customHeight="1" s="87">
      <c r="A606" s="30" t="n"/>
      <c r="B606" s="30" t="n"/>
      <c r="C606" s="30" t="n"/>
      <c r="D606" s="30" t="n"/>
      <c r="E606" s="30" t="n"/>
      <c r="F606" s="30" t="n"/>
      <c r="G606" s="30" t="n"/>
      <c r="H606" s="30" t="n"/>
      <c r="I606" s="30" t="n"/>
      <c r="J606" s="30" t="n"/>
      <c r="K606" s="30" t="n"/>
    </row>
    <row r="607" ht="13.2" customHeight="1" s="87">
      <c r="A607" s="30" t="n"/>
      <c r="B607" s="30" t="n"/>
      <c r="C607" s="30" t="n"/>
      <c r="D607" s="30" t="n"/>
      <c r="E607" s="30" t="n"/>
      <c r="F607" s="30" t="n"/>
      <c r="G607" s="30" t="n"/>
      <c r="H607" s="30" t="n"/>
      <c r="I607" s="30" t="n"/>
      <c r="J607" s="30" t="n"/>
      <c r="K607" s="30" t="n"/>
    </row>
    <row r="608" ht="13.2" customHeight="1" s="87">
      <c r="A608" s="30" t="n"/>
      <c r="B608" s="30" t="n"/>
      <c r="C608" s="30" t="n"/>
      <c r="D608" s="30" t="n"/>
      <c r="E608" s="30" t="n"/>
      <c r="F608" s="30" t="n"/>
      <c r="G608" s="30" t="n"/>
      <c r="H608" s="30" t="n"/>
      <c r="I608" s="30" t="n"/>
      <c r="J608" s="30" t="n"/>
      <c r="K608" s="30" t="n"/>
    </row>
    <row r="609" ht="13.2" customHeight="1" s="87">
      <c r="A609" s="30" t="n"/>
      <c r="B609" s="30" t="n"/>
      <c r="C609" s="30" t="n"/>
      <c r="D609" s="30" t="n"/>
      <c r="E609" s="30" t="n"/>
      <c r="F609" s="30" t="n"/>
      <c r="G609" s="30" t="n"/>
      <c r="H609" s="30" t="n"/>
      <c r="I609" s="30" t="n"/>
      <c r="J609" s="30" t="n"/>
      <c r="K609" s="30" t="n"/>
    </row>
    <row r="610" ht="13.2" customHeight="1" s="87">
      <c r="A610" s="30" t="n"/>
      <c r="B610" s="30" t="n"/>
      <c r="C610" s="30" t="n"/>
      <c r="D610" s="30" t="n"/>
      <c r="E610" s="30" t="n"/>
      <c r="F610" s="30" t="n"/>
      <c r="G610" s="30" t="n"/>
      <c r="H610" s="30" t="n"/>
      <c r="I610" s="30" t="n"/>
      <c r="J610" s="30" t="n"/>
      <c r="K610" s="30" t="n"/>
    </row>
    <row r="611" ht="13.2" customHeight="1" s="87">
      <c r="A611" s="30" t="n"/>
      <c r="B611" s="30" t="n"/>
      <c r="C611" s="30" t="n"/>
      <c r="D611" s="30" t="n"/>
      <c r="E611" s="30" t="n"/>
      <c r="F611" s="30" t="n"/>
      <c r="G611" s="30" t="n"/>
      <c r="H611" s="30" t="n"/>
      <c r="I611" s="30" t="n"/>
      <c r="J611" s="30" t="n"/>
      <c r="K611" s="30" t="n"/>
    </row>
    <row r="612" ht="13.2" customHeight="1" s="87">
      <c r="A612" s="30" t="n"/>
      <c r="B612" s="30" t="n"/>
      <c r="C612" s="30" t="n"/>
      <c r="D612" s="30" t="n"/>
      <c r="E612" s="30" t="n"/>
      <c r="F612" s="30" t="n"/>
      <c r="G612" s="30" t="n"/>
      <c r="H612" s="30" t="n"/>
      <c r="I612" s="30" t="n"/>
      <c r="J612" s="30" t="n"/>
      <c r="K612" s="30" t="n"/>
    </row>
    <row r="613" ht="13.2" customHeight="1" s="87">
      <c r="A613" s="30" t="n"/>
      <c r="B613" s="30" t="n"/>
      <c r="C613" s="30" t="n"/>
      <c r="D613" s="30" t="n"/>
      <c r="E613" s="30" t="n"/>
      <c r="F613" s="30" t="n"/>
      <c r="G613" s="30" t="n"/>
      <c r="H613" s="30" t="n"/>
      <c r="I613" s="30" t="n"/>
      <c r="J613" s="30" t="n"/>
      <c r="K613" s="30" t="n"/>
    </row>
    <row r="614" ht="13.2" customHeight="1" s="87">
      <c r="A614" s="30" t="n"/>
      <c r="B614" s="30" t="n"/>
      <c r="C614" s="30" t="n"/>
      <c r="D614" s="30" t="n"/>
      <c r="E614" s="30" t="n"/>
      <c r="F614" s="30" t="n"/>
      <c r="G614" s="30" t="n"/>
      <c r="H614" s="30" t="n"/>
      <c r="I614" s="30" t="n"/>
      <c r="J614" s="30" t="n"/>
      <c r="K614" s="30" t="n"/>
    </row>
    <row r="615" ht="13.2" customHeight="1" s="87">
      <c r="A615" s="30" t="n"/>
      <c r="B615" s="30" t="n"/>
      <c r="C615" s="30" t="n"/>
      <c r="D615" s="30" t="n"/>
      <c r="E615" s="30" t="n"/>
      <c r="F615" s="30" t="n"/>
      <c r="G615" s="30" t="n"/>
      <c r="H615" s="30" t="n"/>
      <c r="I615" s="30" t="n"/>
      <c r="J615" s="30" t="n"/>
      <c r="K615" s="30" t="n"/>
    </row>
    <row r="616" ht="13.2" customHeight="1" s="87">
      <c r="A616" s="30" t="n"/>
      <c r="B616" s="30" t="n"/>
      <c r="C616" s="30" t="n"/>
      <c r="D616" s="30" t="n"/>
      <c r="E616" s="30" t="n"/>
      <c r="F616" s="30" t="n"/>
      <c r="G616" s="30" t="n"/>
      <c r="H616" s="30" t="n"/>
      <c r="I616" s="30" t="n"/>
      <c r="J616" s="30" t="n"/>
      <c r="K616" s="30" t="n"/>
    </row>
    <row r="617" ht="13.2" customHeight="1" s="87">
      <c r="A617" s="30" t="n"/>
      <c r="B617" s="30" t="n"/>
      <c r="C617" s="30" t="n"/>
      <c r="D617" s="30" t="n"/>
      <c r="E617" s="30" t="n"/>
      <c r="F617" s="30" t="n"/>
      <c r="G617" s="30" t="n"/>
      <c r="H617" s="30" t="n"/>
      <c r="I617" s="30" t="n"/>
      <c r="J617" s="30" t="n"/>
      <c r="K617" s="30" t="n"/>
    </row>
    <row r="618" ht="13.2" customHeight="1" s="87">
      <c r="A618" s="30" t="n"/>
      <c r="B618" s="30" t="n"/>
      <c r="C618" s="30" t="n"/>
      <c r="D618" s="30" t="n"/>
      <c r="E618" s="30" t="n"/>
      <c r="F618" s="30" t="n"/>
      <c r="G618" s="30" t="n"/>
      <c r="H618" s="30" t="n"/>
      <c r="I618" s="30" t="n"/>
      <c r="J618" s="30" t="n"/>
      <c r="K618" s="30" t="n"/>
    </row>
    <row r="619" ht="13.2" customHeight="1" s="87">
      <c r="A619" s="30" t="n"/>
      <c r="B619" s="30" t="n"/>
      <c r="C619" s="30" t="n"/>
      <c r="D619" s="30" t="n"/>
      <c r="E619" s="30" t="n"/>
      <c r="F619" s="30" t="n"/>
      <c r="G619" s="30" t="n"/>
      <c r="H619" s="30" t="n"/>
      <c r="I619" s="30" t="n"/>
      <c r="J619" s="30" t="n"/>
      <c r="K619" s="30" t="n"/>
    </row>
    <row r="620" ht="13.2" customHeight="1" s="87">
      <c r="A620" s="30" t="n"/>
      <c r="B620" s="30" t="n"/>
      <c r="C620" s="30" t="n"/>
      <c r="D620" s="30" t="n"/>
      <c r="E620" s="30" t="n"/>
      <c r="F620" s="30" t="n"/>
      <c r="G620" s="30" t="n"/>
      <c r="H620" s="30" t="n"/>
      <c r="I620" s="30" t="n"/>
      <c r="J620" s="30" t="n"/>
      <c r="K620" s="30" t="n"/>
    </row>
    <row r="621" ht="13.2" customHeight="1" s="87">
      <c r="A621" s="30" t="n"/>
      <c r="B621" s="30" t="n"/>
      <c r="C621" s="30" t="n"/>
      <c r="D621" s="30" t="n"/>
      <c r="E621" s="30" t="n"/>
      <c r="F621" s="30" t="n"/>
      <c r="G621" s="30" t="n"/>
      <c r="H621" s="30" t="n"/>
      <c r="I621" s="30" t="n"/>
      <c r="J621" s="30" t="n"/>
      <c r="K621" s="30" t="n"/>
    </row>
    <row r="622" ht="13.2" customHeight="1" s="87">
      <c r="A622" s="30" t="n"/>
      <c r="B622" s="30" t="n"/>
      <c r="C622" s="30" t="n"/>
      <c r="D622" s="30" t="n"/>
      <c r="E622" s="30" t="n"/>
      <c r="F622" s="30" t="n"/>
      <c r="G622" s="30" t="n"/>
      <c r="H622" s="30" t="n"/>
      <c r="I622" s="30" t="n"/>
      <c r="J622" s="30" t="n"/>
      <c r="K622" s="30" t="n"/>
    </row>
    <row r="623" ht="13.2" customHeight="1" s="87">
      <c r="A623" s="30" t="n"/>
      <c r="B623" s="30" t="n"/>
      <c r="C623" s="30" t="n"/>
      <c r="D623" s="30" t="n"/>
      <c r="E623" s="30" t="n"/>
      <c r="F623" s="30" t="n"/>
      <c r="G623" s="30" t="n"/>
      <c r="H623" s="30" t="n"/>
      <c r="I623" s="30" t="n"/>
      <c r="J623" s="30" t="n"/>
      <c r="K623" s="30" t="n"/>
    </row>
    <row r="624" ht="13.2" customHeight="1" s="87">
      <c r="A624" s="30" t="n"/>
      <c r="B624" s="30" t="n"/>
      <c r="C624" s="30" t="n"/>
      <c r="D624" s="30" t="n"/>
      <c r="E624" s="30" t="n"/>
      <c r="F624" s="30" t="n"/>
      <c r="G624" s="30" t="n"/>
      <c r="H624" s="30" t="n"/>
      <c r="I624" s="30" t="n"/>
      <c r="J624" s="30" t="n"/>
      <c r="K624" s="30" t="n"/>
    </row>
    <row r="625" ht="13.2" customHeight="1" s="87">
      <c r="A625" s="30" t="n"/>
      <c r="B625" s="30" t="n"/>
      <c r="C625" s="30" t="n"/>
      <c r="D625" s="30" t="n"/>
      <c r="E625" s="30" t="n"/>
      <c r="F625" s="30" t="n"/>
      <c r="G625" s="30" t="n"/>
      <c r="H625" s="30" t="n"/>
      <c r="I625" s="30" t="n"/>
      <c r="J625" s="30" t="n"/>
      <c r="K625" s="30" t="n"/>
    </row>
    <row r="626" ht="13.2" customHeight="1" s="87">
      <c r="A626" s="30" t="n"/>
      <c r="B626" s="30" t="n"/>
      <c r="C626" s="30" t="n"/>
      <c r="D626" s="30" t="n"/>
      <c r="E626" s="30" t="n"/>
      <c r="F626" s="30" t="n"/>
      <c r="G626" s="30" t="n"/>
      <c r="H626" s="30" t="n"/>
      <c r="I626" s="30" t="n"/>
      <c r="J626" s="30" t="n"/>
      <c r="K626" s="30" t="n"/>
    </row>
    <row r="627" ht="13.2" customHeight="1" s="87">
      <c r="A627" s="30" t="n"/>
      <c r="B627" s="30" t="n"/>
      <c r="C627" s="30" t="n"/>
      <c r="D627" s="30" t="n"/>
      <c r="E627" s="30" t="n"/>
      <c r="F627" s="30" t="n"/>
      <c r="G627" s="30" t="n"/>
      <c r="H627" s="30" t="n"/>
      <c r="I627" s="30" t="n"/>
      <c r="J627" s="30" t="n"/>
      <c r="K627" s="30" t="n"/>
    </row>
    <row r="628" ht="13.2" customHeight="1" s="87">
      <c r="A628" s="30" t="n"/>
      <c r="B628" s="30" t="n"/>
      <c r="C628" s="30" t="n"/>
      <c r="D628" s="30" t="n"/>
      <c r="E628" s="30" t="n"/>
      <c r="F628" s="30" t="n"/>
      <c r="G628" s="30" t="n"/>
      <c r="H628" s="30" t="n"/>
      <c r="I628" s="30" t="n"/>
      <c r="J628" s="30" t="n"/>
      <c r="K628" s="30" t="n"/>
    </row>
    <row r="629" ht="13.2" customHeight="1" s="87">
      <c r="A629" s="30" t="n"/>
      <c r="B629" s="30" t="n"/>
      <c r="C629" s="30" t="n"/>
      <c r="D629" s="30" t="n"/>
      <c r="E629" s="30" t="n"/>
      <c r="F629" s="30" t="n"/>
      <c r="G629" s="30" t="n"/>
      <c r="H629" s="30" t="n"/>
      <c r="I629" s="30" t="n"/>
      <c r="J629" s="30" t="n"/>
      <c r="K629" s="30" t="n"/>
    </row>
    <row r="630" ht="13.2" customHeight="1" s="87">
      <c r="A630" s="30" t="n"/>
      <c r="B630" s="30" t="n"/>
      <c r="C630" s="30" t="n"/>
      <c r="D630" s="30" t="n"/>
      <c r="E630" s="30" t="n"/>
      <c r="F630" s="30" t="n"/>
      <c r="G630" s="30" t="n"/>
      <c r="H630" s="30" t="n"/>
      <c r="I630" s="30" t="n"/>
      <c r="J630" s="30" t="n"/>
      <c r="K630" s="30" t="n"/>
    </row>
    <row r="631" ht="13.2" customHeight="1" s="87">
      <c r="A631" s="30" t="n"/>
      <c r="B631" s="30" t="n"/>
      <c r="C631" s="30" t="n"/>
      <c r="D631" s="30" t="n"/>
      <c r="E631" s="30" t="n"/>
      <c r="F631" s="30" t="n"/>
      <c r="G631" s="30" t="n"/>
      <c r="H631" s="30" t="n"/>
      <c r="I631" s="30" t="n"/>
      <c r="J631" s="30" t="n"/>
      <c r="K631" s="30" t="n"/>
    </row>
    <row r="632" ht="13.2" customHeight="1" s="87">
      <c r="A632" s="30" t="n"/>
      <c r="B632" s="30" t="n"/>
      <c r="C632" s="30" t="n"/>
      <c r="D632" s="30" t="n"/>
      <c r="E632" s="30" t="n"/>
      <c r="F632" s="30" t="n"/>
      <c r="G632" s="30" t="n"/>
      <c r="H632" s="30" t="n"/>
      <c r="I632" s="30" t="n"/>
      <c r="J632" s="30" t="n"/>
      <c r="K632" s="30" t="n"/>
    </row>
    <row r="633" ht="13.2" customHeight="1" s="87">
      <c r="A633" s="30" t="n"/>
      <c r="B633" s="30" t="n"/>
      <c r="C633" s="30" t="n"/>
      <c r="D633" s="30" t="n"/>
      <c r="E633" s="30" t="n"/>
      <c r="F633" s="30" t="n"/>
      <c r="G633" s="30" t="n"/>
      <c r="H633" s="30" t="n"/>
      <c r="I633" s="30" t="n"/>
      <c r="J633" s="30" t="n"/>
      <c r="K633" s="30" t="n"/>
    </row>
    <row r="634" ht="13.2" customHeight="1" s="87">
      <c r="A634" s="30" t="n"/>
      <c r="B634" s="30" t="n"/>
      <c r="C634" s="30" t="n"/>
      <c r="D634" s="30" t="n"/>
      <c r="E634" s="30" t="n"/>
      <c r="F634" s="30" t="n"/>
      <c r="G634" s="30" t="n"/>
      <c r="H634" s="30" t="n"/>
      <c r="I634" s="30" t="n"/>
      <c r="J634" s="30" t="n"/>
      <c r="K634" s="30" t="n"/>
    </row>
    <row r="635" ht="13.2" customHeight="1" s="87">
      <c r="A635" s="30" t="n"/>
      <c r="B635" s="30" t="n"/>
      <c r="C635" s="30" t="n"/>
      <c r="D635" s="30" t="n"/>
      <c r="E635" s="30" t="n"/>
      <c r="F635" s="30" t="n"/>
      <c r="G635" s="30" t="n"/>
      <c r="H635" s="30" t="n"/>
      <c r="I635" s="30" t="n"/>
      <c r="J635" s="30" t="n"/>
      <c r="K635" s="30" t="n"/>
    </row>
    <row r="636" ht="13.2" customHeight="1" s="87">
      <c r="A636" s="30" t="n"/>
      <c r="B636" s="30" t="n"/>
      <c r="C636" s="30" t="n"/>
      <c r="D636" s="30" t="n"/>
      <c r="E636" s="30" t="n"/>
      <c r="F636" s="30" t="n"/>
      <c r="G636" s="30" t="n"/>
      <c r="H636" s="30" t="n"/>
      <c r="I636" s="30" t="n"/>
      <c r="J636" s="30" t="n"/>
      <c r="K636" s="30" t="n"/>
    </row>
    <row r="637" ht="13.2" customHeight="1" s="87">
      <c r="A637" s="30" t="n"/>
      <c r="B637" s="30" t="n"/>
      <c r="C637" s="30" t="n"/>
      <c r="D637" s="30" t="n"/>
      <c r="E637" s="30" t="n"/>
      <c r="F637" s="30" t="n"/>
      <c r="G637" s="30" t="n"/>
      <c r="H637" s="30" t="n"/>
      <c r="I637" s="30" t="n"/>
      <c r="J637" s="30" t="n"/>
      <c r="K637" s="30" t="n"/>
    </row>
    <row r="638" ht="13.2" customHeight="1" s="87">
      <c r="A638" s="30" t="n"/>
      <c r="B638" s="30" t="n"/>
      <c r="C638" s="30" t="n"/>
      <c r="D638" s="30" t="n"/>
      <c r="E638" s="30" t="n"/>
      <c r="F638" s="30" t="n"/>
      <c r="G638" s="30" t="n"/>
      <c r="H638" s="30" t="n"/>
      <c r="I638" s="30" t="n"/>
      <c r="J638" s="30" t="n"/>
      <c r="K638" s="30" t="n"/>
    </row>
    <row r="639" ht="13.2" customHeight="1" s="87">
      <c r="A639" s="30" t="n"/>
      <c r="B639" s="30" t="n"/>
      <c r="C639" s="30" t="n"/>
      <c r="D639" s="30" t="n"/>
      <c r="E639" s="30" t="n"/>
      <c r="F639" s="30" t="n"/>
      <c r="G639" s="30" t="n"/>
      <c r="H639" s="30" t="n"/>
      <c r="I639" s="30" t="n"/>
      <c r="J639" s="30" t="n"/>
      <c r="K639" s="30" t="n"/>
    </row>
    <row r="640" ht="13.2" customHeight="1" s="87">
      <c r="A640" s="30" t="n"/>
      <c r="B640" s="30" t="n"/>
      <c r="C640" s="30" t="n"/>
      <c r="D640" s="30" t="n"/>
      <c r="E640" s="30" t="n"/>
      <c r="F640" s="30" t="n"/>
      <c r="G640" s="30" t="n"/>
      <c r="H640" s="30" t="n"/>
      <c r="I640" s="30" t="n"/>
      <c r="J640" s="30" t="n"/>
      <c r="K640" s="30" t="n"/>
    </row>
    <row r="641" ht="13.2" customHeight="1" s="87">
      <c r="A641" s="30" t="n"/>
      <c r="B641" s="30" t="n"/>
      <c r="C641" s="30" t="n"/>
      <c r="D641" s="30" t="n"/>
      <c r="E641" s="30" t="n"/>
      <c r="F641" s="30" t="n"/>
      <c r="G641" s="30" t="n"/>
      <c r="H641" s="30" t="n"/>
      <c r="I641" s="30" t="n"/>
      <c r="J641" s="30" t="n"/>
      <c r="K641" s="30" t="n"/>
    </row>
    <row r="642" ht="13.2" customHeight="1" s="87">
      <c r="A642" s="30" t="n"/>
      <c r="B642" s="30" t="n"/>
      <c r="C642" s="30" t="n"/>
      <c r="D642" s="30" t="n"/>
      <c r="E642" s="30" t="n"/>
      <c r="F642" s="30" t="n"/>
      <c r="G642" s="30" t="n"/>
      <c r="H642" s="30" t="n"/>
      <c r="I642" s="30" t="n"/>
      <c r="J642" s="30" t="n"/>
      <c r="K642" s="30" t="n"/>
    </row>
    <row r="643" ht="13.2" customHeight="1" s="87">
      <c r="A643" s="30" t="n"/>
      <c r="B643" s="30" t="n"/>
      <c r="C643" s="30" t="n"/>
      <c r="D643" s="30" t="n"/>
      <c r="E643" s="30" t="n"/>
      <c r="F643" s="30" t="n"/>
      <c r="G643" s="30" t="n"/>
      <c r="H643" s="30" t="n"/>
      <c r="I643" s="30" t="n"/>
      <c r="J643" s="30" t="n"/>
      <c r="K643" s="30" t="n"/>
    </row>
    <row r="644" ht="13.2" customHeight="1" s="87">
      <c r="A644" s="30" t="n"/>
      <c r="B644" s="30" t="n"/>
      <c r="C644" s="30" t="n"/>
      <c r="D644" s="30" t="n"/>
      <c r="E644" s="30" t="n"/>
      <c r="F644" s="30" t="n"/>
      <c r="G644" s="30" t="n"/>
      <c r="H644" s="30" t="n"/>
      <c r="I644" s="30" t="n"/>
      <c r="J644" s="30" t="n"/>
      <c r="K644" s="30" t="n"/>
    </row>
    <row r="645" ht="13.2" customHeight="1" s="87">
      <c r="A645" s="30" t="n"/>
      <c r="B645" s="30" t="n"/>
      <c r="C645" s="30" t="n"/>
      <c r="D645" s="30" t="n"/>
      <c r="E645" s="30" t="n"/>
      <c r="F645" s="30" t="n"/>
      <c r="G645" s="30" t="n"/>
      <c r="H645" s="30" t="n"/>
      <c r="I645" s="30" t="n"/>
      <c r="J645" s="30" t="n"/>
      <c r="K645" s="30" t="n"/>
    </row>
    <row r="646" ht="13.2" customHeight="1" s="87">
      <c r="A646" s="30" t="n"/>
      <c r="B646" s="30" t="n"/>
      <c r="C646" s="30" t="n"/>
      <c r="D646" s="30" t="n"/>
      <c r="E646" s="30" t="n"/>
      <c r="F646" s="30" t="n"/>
      <c r="G646" s="30" t="n"/>
      <c r="H646" s="30" t="n"/>
      <c r="I646" s="30" t="n"/>
      <c r="J646" s="30" t="n"/>
      <c r="K646" s="30" t="n"/>
    </row>
    <row r="647" ht="13.2" customHeight="1" s="87">
      <c r="A647" s="30" t="n"/>
      <c r="B647" s="30" t="n"/>
      <c r="C647" s="30" t="n"/>
      <c r="D647" s="30" t="n"/>
      <c r="E647" s="30" t="n"/>
      <c r="F647" s="30" t="n"/>
      <c r="G647" s="30" t="n"/>
      <c r="H647" s="30" t="n"/>
      <c r="I647" s="30" t="n"/>
      <c r="J647" s="30" t="n"/>
      <c r="K647" s="30" t="n"/>
    </row>
    <row r="648" ht="13.2" customHeight="1" s="87">
      <c r="A648" s="30" t="n"/>
      <c r="B648" s="30" t="n"/>
      <c r="C648" s="30" t="n"/>
      <c r="D648" s="30" t="n"/>
      <c r="E648" s="30" t="n"/>
      <c r="F648" s="30" t="n"/>
      <c r="G648" s="30" t="n"/>
      <c r="H648" s="30" t="n"/>
      <c r="I648" s="30" t="n"/>
      <c r="J648" s="30" t="n"/>
      <c r="K648" s="30" t="n"/>
    </row>
    <row r="649" ht="13.2" customHeight="1" s="87">
      <c r="A649" s="30" t="n"/>
      <c r="B649" s="30" t="n"/>
      <c r="C649" s="30" t="n"/>
      <c r="D649" s="30" t="n"/>
      <c r="E649" s="30" t="n"/>
      <c r="F649" s="30" t="n"/>
      <c r="G649" s="30" t="n"/>
      <c r="H649" s="30" t="n"/>
      <c r="I649" s="30" t="n"/>
      <c r="J649" s="30" t="n"/>
      <c r="K649" s="30" t="n"/>
    </row>
    <row r="650" ht="13.2" customHeight="1" s="87">
      <c r="A650" s="30" t="n"/>
      <c r="B650" s="30" t="n"/>
      <c r="C650" s="30" t="n"/>
      <c r="D650" s="30" t="n"/>
      <c r="E650" s="30" t="n"/>
      <c r="F650" s="30" t="n"/>
      <c r="G650" s="30" t="n"/>
      <c r="H650" s="30" t="n"/>
      <c r="I650" s="30" t="n"/>
      <c r="J650" s="30" t="n"/>
      <c r="K650" s="30" t="n"/>
    </row>
    <row r="651" ht="13.2" customHeight="1" s="87">
      <c r="A651" s="30" t="n"/>
      <c r="B651" s="30" t="n"/>
      <c r="C651" s="30" t="n"/>
      <c r="D651" s="30" t="n"/>
      <c r="E651" s="30" t="n"/>
      <c r="F651" s="30" t="n"/>
      <c r="G651" s="30" t="n"/>
      <c r="H651" s="30" t="n"/>
      <c r="I651" s="30" t="n"/>
      <c r="J651" s="30" t="n"/>
      <c r="K651" s="30" t="n"/>
    </row>
    <row r="652" ht="13.2" customHeight="1" s="87">
      <c r="A652" s="30" t="n"/>
      <c r="B652" s="30" t="n"/>
      <c r="C652" s="30" t="n"/>
      <c r="D652" s="30" t="n"/>
      <c r="E652" s="30" t="n"/>
      <c r="F652" s="30" t="n"/>
      <c r="G652" s="30" t="n"/>
      <c r="H652" s="30" t="n"/>
      <c r="I652" s="30" t="n"/>
      <c r="J652" s="30" t="n"/>
      <c r="K652" s="30" t="n"/>
    </row>
    <row r="653" ht="13.2" customHeight="1" s="87">
      <c r="A653" s="30" t="n"/>
      <c r="B653" s="30" t="n"/>
      <c r="C653" s="30" t="n"/>
      <c r="D653" s="30" t="n"/>
      <c r="E653" s="30" t="n"/>
      <c r="F653" s="30" t="n"/>
      <c r="G653" s="30" t="n"/>
      <c r="H653" s="30" t="n"/>
      <c r="I653" s="30" t="n"/>
      <c r="J653" s="30" t="n"/>
      <c r="K653" s="30" t="n"/>
    </row>
    <row r="654" ht="13.2" customHeight="1" s="87">
      <c r="A654" s="30" t="n"/>
      <c r="B654" s="30" t="n"/>
      <c r="C654" s="30" t="n"/>
      <c r="D654" s="30" t="n"/>
      <c r="E654" s="30" t="n"/>
      <c r="F654" s="30" t="n"/>
      <c r="G654" s="30" t="n"/>
      <c r="H654" s="30" t="n"/>
      <c r="I654" s="30" t="n"/>
      <c r="J654" s="30" t="n"/>
      <c r="K654" s="30" t="n"/>
    </row>
    <row r="655" ht="13.2" customHeight="1" s="87">
      <c r="A655" s="30" t="n"/>
      <c r="B655" s="30" t="n"/>
      <c r="C655" s="30" t="n"/>
      <c r="D655" s="30" t="n"/>
      <c r="E655" s="30" t="n"/>
      <c r="F655" s="30" t="n"/>
      <c r="G655" s="30" t="n"/>
      <c r="H655" s="30" t="n"/>
      <c r="I655" s="30" t="n"/>
      <c r="J655" s="30" t="n"/>
      <c r="K655" s="30" t="n"/>
    </row>
    <row r="656" ht="13.2" customHeight="1" s="87">
      <c r="A656" s="30" t="n"/>
      <c r="B656" s="30" t="n"/>
      <c r="C656" s="30" t="n"/>
      <c r="D656" s="30" t="n"/>
      <c r="E656" s="30" t="n"/>
      <c r="F656" s="30" t="n"/>
      <c r="G656" s="30" t="n"/>
      <c r="H656" s="30" t="n"/>
      <c r="I656" s="30" t="n"/>
      <c r="J656" s="30" t="n"/>
      <c r="K656" s="30" t="n"/>
    </row>
    <row r="657" ht="13.2" customHeight="1" s="87">
      <c r="A657" s="30" t="n"/>
      <c r="B657" s="30" t="n"/>
      <c r="C657" s="30" t="n"/>
      <c r="D657" s="30" t="n"/>
      <c r="E657" s="30" t="n"/>
      <c r="F657" s="30" t="n"/>
      <c r="G657" s="30" t="n"/>
      <c r="H657" s="30" t="n"/>
      <c r="I657" s="30" t="n"/>
      <c r="J657" s="30" t="n"/>
      <c r="K657" s="30" t="n"/>
    </row>
    <row r="658" ht="13.2" customHeight="1" s="87">
      <c r="A658" s="30" t="n"/>
      <c r="B658" s="30" t="n"/>
      <c r="C658" s="30" t="n"/>
      <c r="D658" s="30" t="n"/>
      <c r="E658" s="30" t="n"/>
      <c r="F658" s="30" t="n"/>
      <c r="G658" s="30" t="n"/>
      <c r="H658" s="30" t="n"/>
      <c r="I658" s="30" t="n"/>
      <c r="J658" s="30" t="n"/>
      <c r="K658" s="30" t="n"/>
    </row>
    <row r="659" ht="13.2" customHeight="1" s="87">
      <c r="A659" s="30" t="n"/>
      <c r="B659" s="30" t="n"/>
      <c r="C659" s="30" t="n"/>
      <c r="D659" s="30" t="n"/>
      <c r="E659" s="30" t="n"/>
      <c r="F659" s="30" t="n"/>
      <c r="G659" s="30" t="n"/>
      <c r="H659" s="30" t="n"/>
      <c r="I659" s="30" t="n"/>
      <c r="J659" s="30" t="n"/>
      <c r="K659" s="30" t="n"/>
    </row>
    <row r="660" ht="13.2" customHeight="1" s="87">
      <c r="A660" s="30" t="n"/>
      <c r="B660" s="30" t="n"/>
      <c r="C660" s="30" t="n"/>
      <c r="D660" s="30" t="n"/>
      <c r="E660" s="30" t="n"/>
      <c r="F660" s="30" t="n"/>
      <c r="G660" s="30" t="n"/>
      <c r="H660" s="30" t="n"/>
      <c r="I660" s="30" t="n"/>
      <c r="J660" s="30" t="n"/>
      <c r="K660" s="30" t="n"/>
    </row>
    <row r="661" ht="13.2" customHeight="1" s="87">
      <c r="A661" s="30" t="n"/>
      <c r="B661" s="30" t="n"/>
      <c r="C661" s="30" t="n"/>
      <c r="D661" s="30" t="n"/>
      <c r="E661" s="30" t="n"/>
      <c r="F661" s="30" t="n"/>
      <c r="G661" s="30" t="n"/>
      <c r="H661" s="30" t="n"/>
      <c r="I661" s="30" t="n"/>
      <c r="J661" s="30" t="n"/>
      <c r="K661" s="30" t="n"/>
    </row>
    <row r="662" ht="13.2" customHeight="1" s="87">
      <c r="A662" s="30" t="n"/>
      <c r="B662" s="30" t="n"/>
      <c r="C662" s="30" t="n"/>
      <c r="D662" s="30" t="n"/>
      <c r="E662" s="30" t="n"/>
      <c r="F662" s="30" t="n"/>
      <c r="G662" s="30" t="n"/>
      <c r="H662" s="30" t="n"/>
      <c r="I662" s="30" t="n"/>
      <c r="J662" s="30" t="n"/>
      <c r="K662" s="30" t="n"/>
    </row>
    <row r="663" ht="13.2" customHeight="1" s="87">
      <c r="A663" s="30" t="n"/>
      <c r="B663" s="30" t="n"/>
      <c r="C663" s="30" t="n"/>
      <c r="D663" s="30" t="n"/>
      <c r="E663" s="30" t="n"/>
      <c r="F663" s="30" t="n"/>
      <c r="G663" s="30" t="n"/>
      <c r="H663" s="30" t="n"/>
      <c r="I663" s="30" t="n"/>
      <c r="J663" s="30" t="n"/>
      <c r="K663" s="30" t="n"/>
    </row>
    <row r="664" ht="13.2" customHeight="1" s="87">
      <c r="A664" s="30" t="n"/>
      <c r="B664" s="30" t="n"/>
      <c r="C664" s="30" t="n"/>
      <c r="D664" s="30" t="n"/>
      <c r="E664" s="30" t="n"/>
      <c r="F664" s="30" t="n"/>
      <c r="G664" s="30" t="n"/>
      <c r="H664" s="30" t="n"/>
      <c r="I664" s="30" t="n"/>
      <c r="J664" s="30" t="n"/>
      <c r="K664" s="30" t="n"/>
    </row>
    <row r="665" ht="13.2" customHeight="1" s="87">
      <c r="A665" s="30" t="n"/>
      <c r="B665" s="30" t="n"/>
      <c r="C665" s="30" t="n"/>
      <c r="D665" s="30" t="n"/>
      <c r="E665" s="30" t="n"/>
      <c r="F665" s="30" t="n"/>
      <c r="G665" s="30" t="n"/>
      <c r="H665" s="30" t="n"/>
      <c r="I665" s="30" t="n"/>
      <c r="J665" s="30" t="n"/>
      <c r="K665" s="30" t="n"/>
    </row>
    <row r="666" ht="13.2" customHeight="1" s="87">
      <c r="A666" s="30" t="n"/>
      <c r="B666" s="30" t="n"/>
      <c r="C666" s="30" t="n"/>
      <c r="D666" s="30" t="n"/>
      <c r="E666" s="30" t="n"/>
      <c r="F666" s="30" t="n"/>
      <c r="G666" s="30" t="n"/>
      <c r="H666" s="30" t="n"/>
      <c r="I666" s="30" t="n"/>
      <c r="J666" s="30" t="n"/>
      <c r="K666" s="30" t="n"/>
    </row>
    <row r="667" ht="13.2" customHeight="1" s="87">
      <c r="A667" s="30" t="n"/>
      <c r="B667" s="30" t="n"/>
      <c r="C667" s="30" t="n"/>
      <c r="D667" s="30" t="n"/>
      <c r="E667" s="30" t="n"/>
      <c r="F667" s="30" t="n"/>
      <c r="G667" s="30" t="n"/>
      <c r="H667" s="30" t="n"/>
      <c r="I667" s="30" t="n"/>
      <c r="J667" s="30" t="n"/>
      <c r="K667" s="30" t="n"/>
    </row>
    <row r="668" ht="13.2" customHeight="1" s="87">
      <c r="A668" s="30" t="n"/>
      <c r="B668" s="30" t="n"/>
      <c r="C668" s="30" t="n"/>
      <c r="D668" s="30" t="n"/>
      <c r="E668" s="30" t="n"/>
      <c r="F668" s="30" t="n"/>
      <c r="G668" s="30" t="n"/>
      <c r="H668" s="30" t="n"/>
      <c r="I668" s="30" t="n"/>
      <c r="J668" s="30" t="n"/>
      <c r="K668" s="30" t="n"/>
    </row>
    <row r="669" ht="13.2" customHeight="1" s="87">
      <c r="A669" s="30" t="n"/>
      <c r="B669" s="30" t="n"/>
      <c r="C669" s="30" t="n"/>
      <c r="D669" s="30" t="n"/>
      <c r="E669" s="30" t="n"/>
      <c r="F669" s="30" t="n"/>
      <c r="G669" s="30" t="n"/>
      <c r="H669" s="30" t="n"/>
      <c r="I669" s="30" t="n"/>
      <c r="J669" s="30" t="n"/>
      <c r="K669" s="30" t="n"/>
    </row>
    <row r="670" ht="13.2" customHeight="1" s="87">
      <c r="A670" s="30" t="n"/>
      <c r="B670" s="30" t="n"/>
      <c r="C670" s="30" t="n"/>
      <c r="D670" s="30" t="n"/>
      <c r="E670" s="30" t="n"/>
      <c r="F670" s="30" t="n"/>
      <c r="G670" s="30" t="n"/>
      <c r="H670" s="30" t="n"/>
      <c r="I670" s="30" t="n"/>
      <c r="J670" s="30" t="n"/>
      <c r="K670" s="30" t="n"/>
    </row>
    <row r="671" ht="13.2" customHeight="1" s="87">
      <c r="A671" s="30" t="n"/>
      <c r="B671" s="30" t="n"/>
      <c r="C671" s="30" t="n"/>
      <c r="D671" s="30" t="n"/>
      <c r="E671" s="30" t="n"/>
      <c r="F671" s="30" t="n"/>
      <c r="G671" s="30" t="n"/>
      <c r="H671" s="30" t="n"/>
      <c r="I671" s="30" t="n"/>
      <c r="J671" s="30" t="n"/>
      <c r="K671" s="30" t="n"/>
    </row>
    <row r="672" ht="13.2" customHeight="1" s="87">
      <c r="A672" s="30" t="n"/>
      <c r="B672" s="30" t="n"/>
      <c r="C672" s="30" t="n"/>
      <c r="D672" s="30" t="n"/>
      <c r="E672" s="30" t="n"/>
      <c r="F672" s="30" t="n"/>
      <c r="G672" s="30" t="n"/>
      <c r="H672" s="30" t="n"/>
      <c r="I672" s="30" t="n"/>
      <c r="J672" s="30" t="n"/>
      <c r="K672" s="30" t="n"/>
    </row>
    <row r="673" ht="13.2" customHeight="1" s="87">
      <c r="A673" s="30" t="n"/>
      <c r="B673" s="30" t="n"/>
      <c r="C673" s="30" t="n"/>
      <c r="D673" s="30" t="n"/>
      <c r="E673" s="30" t="n"/>
      <c r="F673" s="30" t="n"/>
      <c r="G673" s="30" t="n"/>
      <c r="H673" s="30" t="n"/>
      <c r="I673" s="30" t="n"/>
      <c r="J673" s="30" t="n"/>
      <c r="K673" s="30" t="n"/>
    </row>
    <row r="674" ht="13.2" customHeight="1" s="87">
      <c r="A674" s="30" t="n"/>
      <c r="B674" s="30" t="n"/>
      <c r="C674" s="30" t="n"/>
      <c r="D674" s="30" t="n"/>
      <c r="E674" s="30" t="n"/>
      <c r="F674" s="30" t="n"/>
      <c r="G674" s="30" t="n"/>
      <c r="H674" s="30" t="n"/>
      <c r="I674" s="30" t="n"/>
      <c r="J674" s="30" t="n"/>
      <c r="K674" s="30" t="n"/>
    </row>
    <row r="675" ht="13.2" customHeight="1" s="87">
      <c r="A675" s="30" t="n"/>
      <c r="B675" s="30" t="n"/>
      <c r="C675" s="30" t="n"/>
      <c r="D675" s="30" t="n"/>
      <c r="E675" s="30" t="n"/>
      <c r="F675" s="30" t="n"/>
      <c r="G675" s="30" t="n"/>
      <c r="H675" s="30" t="n"/>
      <c r="I675" s="30" t="n"/>
      <c r="J675" s="30" t="n"/>
      <c r="K675" s="30" t="n"/>
    </row>
    <row r="676" ht="13.2" customHeight="1" s="87">
      <c r="A676" s="30" t="n"/>
      <c r="B676" s="30" t="n"/>
      <c r="C676" s="30" t="n"/>
      <c r="D676" s="30" t="n"/>
      <c r="E676" s="30" t="n"/>
      <c r="F676" s="30" t="n"/>
      <c r="G676" s="30" t="n"/>
      <c r="H676" s="30" t="n"/>
      <c r="I676" s="30" t="n"/>
      <c r="J676" s="30" t="n"/>
      <c r="K676" s="30" t="n"/>
    </row>
    <row r="677" ht="13.2" customHeight="1" s="87">
      <c r="A677" s="30" t="n"/>
      <c r="B677" s="30" t="n"/>
      <c r="C677" s="30" t="n"/>
      <c r="D677" s="30" t="n"/>
      <c r="E677" s="30" t="n"/>
      <c r="F677" s="30" t="n"/>
      <c r="G677" s="30" t="n"/>
      <c r="H677" s="30" t="n"/>
      <c r="I677" s="30" t="n"/>
      <c r="J677" s="30" t="n"/>
      <c r="K677" s="30" t="n"/>
    </row>
    <row r="678" ht="13.2" customHeight="1" s="87">
      <c r="A678" s="30" t="n"/>
      <c r="B678" s="30" t="n"/>
      <c r="C678" s="30" t="n"/>
      <c r="D678" s="30" t="n"/>
      <c r="E678" s="30" t="n"/>
      <c r="F678" s="30" t="n"/>
      <c r="G678" s="30" t="n"/>
      <c r="H678" s="30" t="n"/>
      <c r="I678" s="30" t="n"/>
      <c r="J678" s="30" t="n"/>
      <c r="K678" s="30" t="n"/>
    </row>
    <row r="679" ht="13.2" customHeight="1" s="87">
      <c r="A679" s="30" t="n"/>
      <c r="B679" s="30" t="n"/>
      <c r="C679" s="30" t="n"/>
      <c r="D679" s="30" t="n"/>
      <c r="E679" s="30" t="n"/>
      <c r="F679" s="30" t="n"/>
      <c r="G679" s="30" t="n"/>
      <c r="H679" s="30" t="n"/>
      <c r="I679" s="30" t="n"/>
      <c r="J679" s="30" t="n"/>
      <c r="K679" s="30" t="n"/>
    </row>
    <row r="680" ht="13.2" customHeight="1" s="87">
      <c r="A680" s="30" t="n"/>
      <c r="B680" s="30" t="n"/>
      <c r="C680" s="30" t="n"/>
      <c r="D680" s="30" t="n"/>
      <c r="E680" s="30" t="n"/>
      <c r="F680" s="30" t="n"/>
      <c r="G680" s="30" t="n"/>
      <c r="H680" s="30" t="n"/>
      <c r="I680" s="30" t="n"/>
      <c r="J680" s="30" t="n"/>
      <c r="K680" s="30" t="n"/>
    </row>
    <row r="681" ht="13.2" customHeight="1" s="87">
      <c r="A681" s="30" t="n"/>
      <c r="B681" s="30" t="n"/>
      <c r="C681" s="30" t="n"/>
      <c r="D681" s="30" t="n"/>
      <c r="E681" s="30" t="n"/>
      <c r="F681" s="30" t="n"/>
      <c r="G681" s="30" t="n"/>
      <c r="H681" s="30" t="n"/>
      <c r="I681" s="30" t="n"/>
      <c r="J681" s="30" t="n"/>
      <c r="K681" s="30" t="n"/>
    </row>
    <row r="682" ht="13.2" customHeight="1" s="87">
      <c r="A682" s="30" t="n"/>
      <c r="B682" s="30" t="n"/>
      <c r="C682" s="30" t="n"/>
      <c r="D682" s="30" t="n"/>
      <c r="E682" s="30" t="n"/>
      <c r="F682" s="30" t="n"/>
      <c r="G682" s="30" t="n"/>
      <c r="H682" s="30" t="n"/>
      <c r="I682" s="30" t="n"/>
      <c r="J682" s="30" t="n"/>
      <c r="K682" s="30" t="n"/>
    </row>
    <row r="683" ht="13.2" customHeight="1" s="87">
      <c r="A683" s="30" t="n"/>
      <c r="B683" s="30" t="n"/>
      <c r="C683" s="30" t="n"/>
      <c r="D683" s="30" t="n"/>
      <c r="E683" s="30" t="n"/>
      <c r="F683" s="30" t="n"/>
      <c r="G683" s="30" t="n"/>
      <c r="H683" s="30" t="n"/>
      <c r="I683" s="30" t="n"/>
      <c r="J683" s="30" t="n"/>
      <c r="K683" s="30" t="n"/>
    </row>
    <row r="684" ht="13.2" customHeight="1" s="87">
      <c r="A684" s="30" t="n"/>
      <c r="B684" s="30" t="n"/>
      <c r="C684" s="30" t="n"/>
      <c r="D684" s="30" t="n"/>
      <c r="E684" s="30" t="n"/>
      <c r="F684" s="30" t="n"/>
      <c r="G684" s="30" t="n"/>
      <c r="H684" s="30" t="n"/>
      <c r="I684" s="30" t="n"/>
      <c r="J684" s="30" t="n"/>
      <c r="K684" s="30" t="n"/>
    </row>
    <row r="685" ht="13.2" customHeight="1" s="87">
      <c r="A685" s="30" t="n"/>
      <c r="B685" s="30" t="n"/>
      <c r="C685" s="30" t="n"/>
      <c r="D685" s="30" t="n"/>
      <c r="E685" s="30" t="n"/>
      <c r="F685" s="30" t="n"/>
      <c r="G685" s="30" t="n"/>
      <c r="H685" s="30" t="n"/>
      <c r="I685" s="30" t="n"/>
      <c r="J685" s="30" t="n"/>
      <c r="K685" s="30" t="n"/>
    </row>
    <row r="686" ht="13.2" customHeight="1" s="87">
      <c r="A686" s="30" t="n"/>
      <c r="B686" s="30" t="n"/>
      <c r="C686" s="30" t="n"/>
      <c r="D686" s="30" t="n"/>
      <c r="E686" s="30" t="n"/>
      <c r="F686" s="30" t="n"/>
      <c r="G686" s="30" t="n"/>
      <c r="H686" s="30" t="n"/>
      <c r="I686" s="30" t="n"/>
      <c r="J686" s="30" t="n"/>
      <c r="K686" s="30" t="n"/>
    </row>
    <row r="687" ht="13.2" customHeight="1" s="87">
      <c r="A687" s="30" t="n"/>
      <c r="B687" s="30" t="n"/>
      <c r="C687" s="30" t="n"/>
      <c r="D687" s="30" t="n"/>
      <c r="E687" s="30" t="n"/>
      <c r="F687" s="30" t="n"/>
      <c r="G687" s="30" t="n"/>
      <c r="H687" s="30" t="n"/>
      <c r="I687" s="30" t="n"/>
      <c r="J687" s="30" t="n"/>
      <c r="K687" s="30" t="n"/>
    </row>
    <row r="688" ht="13.2" customHeight="1" s="87">
      <c r="A688" s="30" t="n"/>
      <c r="B688" s="30" t="n"/>
      <c r="C688" s="30" t="n"/>
      <c r="D688" s="30" t="n"/>
      <c r="E688" s="30" t="n"/>
      <c r="F688" s="30" t="n"/>
      <c r="G688" s="30" t="n"/>
      <c r="H688" s="30" t="n"/>
      <c r="I688" s="30" t="n"/>
      <c r="J688" s="30" t="n"/>
      <c r="K688" s="30" t="n"/>
    </row>
    <row r="689" ht="13.2" customHeight="1" s="87">
      <c r="A689" s="30" t="n"/>
      <c r="B689" s="30" t="n"/>
      <c r="C689" s="30" t="n"/>
      <c r="D689" s="30" t="n"/>
      <c r="E689" s="30" t="n"/>
      <c r="F689" s="30" t="n"/>
      <c r="G689" s="30" t="n"/>
      <c r="H689" s="30" t="n"/>
      <c r="I689" s="30" t="n"/>
      <c r="J689" s="30" t="n"/>
      <c r="K689" s="30" t="n"/>
    </row>
    <row r="690" ht="13.2" customHeight="1" s="87">
      <c r="A690" s="30" t="n"/>
      <c r="B690" s="30" t="n"/>
      <c r="C690" s="30" t="n"/>
      <c r="D690" s="30" t="n"/>
      <c r="E690" s="30" t="n"/>
      <c r="F690" s="30" t="n"/>
      <c r="G690" s="30" t="n"/>
      <c r="H690" s="30" t="n"/>
      <c r="I690" s="30" t="n"/>
      <c r="J690" s="30" t="n"/>
      <c r="K690" s="30" t="n"/>
    </row>
    <row r="691" ht="13.2" customHeight="1" s="87">
      <c r="A691" s="30" t="n"/>
      <c r="B691" s="30" t="n"/>
      <c r="C691" s="30" t="n"/>
      <c r="D691" s="30" t="n"/>
      <c r="E691" s="30" t="n"/>
      <c r="F691" s="30" t="n"/>
      <c r="G691" s="30" t="n"/>
      <c r="H691" s="30" t="n"/>
      <c r="I691" s="30" t="n"/>
      <c r="J691" s="30" t="n"/>
      <c r="K691" s="30" t="n"/>
    </row>
    <row r="692" ht="13.2" customHeight="1" s="87">
      <c r="A692" s="30" t="n"/>
      <c r="B692" s="30" t="n"/>
      <c r="C692" s="30" t="n"/>
      <c r="D692" s="30" t="n"/>
      <c r="E692" s="30" t="n"/>
      <c r="F692" s="30" t="n"/>
      <c r="G692" s="30" t="n"/>
      <c r="H692" s="30" t="n"/>
      <c r="I692" s="30" t="n"/>
      <c r="J692" s="30" t="n"/>
      <c r="K692" s="30" t="n"/>
    </row>
    <row r="693" ht="13.2" customHeight="1" s="87">
      <c r="A693" s="30" t="n"/>
      <c r="B693" s="30" t="n"/>
      <c r="C693" s="30" t="n"/>
      <c r="D693" s="30" t="n"/>
      <c r="E693" s="30" t="n"/>
      <c r="F693" s="30" t="n"/>
      <c r="G693" s="30" t="n"/>
      <c r="H693" s="30" t="n"/>
      <c r="I693" s="30" t="n"/>
      <c r="J693" s="30" t="n"/>
      <c r="K693" s="30" t="n"/>
    </row>
    <row r="694" ht="13.2" customHeight="1" s="87">
      <c r="A694" s="30" t="n"/>
      <c r="B694" s="30" t="n"/>
      <c r="C694" s="30" t="n"/>
      <c r="D694" s="30" t="n"/>
      <c r="E694" s="30" t="n"/>
      <c r="F694" s="30" t="n"/>
      <c r="G694" s="30" t="n"/>
      <c r="H694" s="30" t="n"/>
      <c r="I694" s="30" t="n"/>
      <c r="J694" s="30" t="n"/>
      <c r="K694" s="30" t="n"/>
    </row>
    <row r="695" ht="13.2" customHeight="1" s="87">
      <c r="A695" s="30" t="n"/>
      <c r="B695" s="30" t="n"/>
      <c r="C695" s="30" t="n"/>
      <c r="D695" s="30" t="n"/>
      <c r="E695" s="30" t="n"/>
      <c r="F695" s="30" t="n"/>
      <c r="G695" s="30" t="n"/>
      <c r="H695" s="30" t="n"/>
      <c r="I695" s="30" t="n"/>
      <c r="J695" s="30" t="n"/>
      <c r="K695" s="30" t="n"/>
    </row>
    <row r="696" ht="13.2" customHeight="1" s="87">
      <c r="A696" s="30" t="n"/>
      <c r="B696" s="30" t="n"/>
      <c r="C696" s="30" t="n"/>
      <c r="D696" s="30" t="n"/>
      <c r="E696" s="30" t="n"/>
      <c r="F696" s="30" t="n"/>
      <c r="G696" s="30" t="n"/>
      <c r="H696" s="30" t="n"/>
      <c r="I696" s="30" t="n"/>
      <c r="J696" s="30" t="n"/>
      <c r="K696" s="30" t="n"/>
    </row>
    <row r="697" ht="13.2" customHeight="1" s="87">
      <c r="A697" s="30" t="n"/>
      <c r="B697" s="30" t="n"/>
      <c r="C697" s="30" t="n"/>
      <c r="D697" s="30" t="n"/>
      <c r="E697" s="30" t="n"/>
      <c r="F697" s="30" t="n"/>
      <c r="G697" s="30" t="n"/>
      <c r="H697" s="30" t="n"/>
      <c r="I697" s="30" t="n"/>
      <c r="J697" s="30" t="n"/>
      <c r="K697" s="30" t="n"/>
    </row>
    <row r="698" ht="13.2" customHeight="1" s="87">
      <c r="A698" s="30" t="n"/>
      <c r="B698" s="30" t="n"/>
      <c r="C698" s="30" t="n"/>
      <c r="D698" s="30" t="n"/>
      <c r="E698" s="30" t="n"/>
      <c r="F698" s="30" t="n"/>
      <c r="G698" s="30" t="n"/>
      <c r="H698" s="30" t="n"/>
      <c r="I698" s="30" t="n"/>
      <c r="J698" s="30" t="n"/>
      <c r="K698" s="30" t="n"/>
    </row>
    <row r="699" ht="13.2" customHeight="1" s="87">
      <c r="A699" s="30" t="n"/>
      <c r="B699" s="30" t="n"/>
      <c r="C699" s="30" t="n"/>
      <c r="D699" s="30" t="n"/>
      <c r="E699" s="30" t="n"/>
      <c r="F699" s="30" t="n"/>
      <c r="G699" s="30" t="n"/>
      <c r="H699" s="30" t="n"/>
      <c r="I699" s="30" t="n"/>
      <c r="J699" s="30" t="n"/>
      <c r="K699" s="30" t="n"/>
    </row>
    <row r="700" ht="13.2" customHeight="1" s="87">
      <c r="A700" s="30" t="n"/>
      <c r="B700" s="30" t="n"/>
      <c r="C700" s="30" t="n"/>
      <c r="D700" s="30" t="n"/>
      <c r="E700" s="30" t="n"/>
      <c r="F700" s="30" t="n"/>
      <c r="G700" s="30" t="n"/>
      <c r="H700" s="30" t="n"/>
      <c r="I700" s="30" t="n"/>
      <c r="J700" s="30" t="n"/>
      <c r="K700" s="30" t="n"/>
    </row>
    <row r="701" ht="13.2" customHeight="1" s="87">
      <c r="A701" s="30" t="n"/>
      <c r="B701" s="30" t="n"/>
      <c r="C701" s="30" t="n"/>
      <c r="D701" s="30" t="n"/>
      <c r="E701" s="30" t="n"/>
      <c r="F701" s="30" t="n"/>
      <c r="G701" s="30" t="n"/>
      <c r="H701" s="30" t="n"/>
      <c r="I701" s="30" t="n"/>
      <c r="J701" s="30" t="n"/>
      <c r="K701" s="30" t="n"/>
    </row>
    <row r="702" ht="13.2" customHeight="1" s="87">
      <c r="A702" s="30" t="n"/>
      <c r="B702" s="30" t="n"/>
      <c r="C702" s="30" t="n"/>
      <c r="D702" s="30" t="n"/>
      <c r="E702" s="30" t="n"/>
      <c r="F702" s="30" t="n"/>
      <c r="G702" s="30" t="n"/>
      <c r="H702" s="30" t="n"/>
      <c r="I702" s="30" t="n"/>
      <c r="J702" s="30" t="n"/>
      <c r="K702" s="30" t="n"/>
    </row>
    <row r="703" ht="13.2" customHeight="1" s="87">
      <c r="A703" s="30" t="n"/>
      <c r="B703" s="30" t="n"/>
      <c r="C703" s="30" t="n"/>
      <c r="D703" s="30" t="n"/>
      <c r="E703" s="30" t="n"/>
      <c r="F703" s="30" t="n"/>
      <c r="G703" s="30" t="n"/>
      <c r="H703" s="30" t="n"/>
      <c r="I703" s="30" t="n"/>
      <c r="J703" s="30" t="n"/>
      <c r="K703" s="30" t="n"/>
    </row>
    <row r="704" ht="13.2" customHeight="1" s="87">
      <c r="A704" s="30" t="n"/>
      <c r="B704" s="30" t="n"/>
      <c r="C704" s="30" t="n"/>
      <c r="D704" s="30" t="n"/>
      <c r="E704" s="30" t="n"/>
      <c r="F704" s="30" t="n"/>
      <c r="G704" s="30" t="n"/>
      <c r="H704" s="30" t="n"/>
      <c r="I704" s="30" t="n"/>
      <c r="J704" s="30" t="n"/>
      <c r="K704" s="30" t="n"/>
    </row>
    <row r="705" ht="13.2" customHeight="1" s="87">
      <c r="A705" s="30" t="n"/>
      <c r="B705" s="30" t="n"/>
      <c r="C705" s="30" t="n"/>
      <c r="D705" s="30" t="n"/>
      <c r="E705" s="30" t="n"/>
      <c r="F705" s="30" t="n"/>
      <c r="G705" s="30" t="n"/>
      <c r="H705" s="30" t="n"/>
      <c r="I705" s="30" t="n"/>
      <c r="J705" s="30" t="n"/>
      <c r="K705" s="30" t="n"/>
    </row>
    <row r="706" ht="13.2" customHeight="1" s="87">
      <c r="A706" s="30" t="n"/>
      <c r="B706" s="30" t="n"/>
      <c r="C706" s="30" t="n"/>
      <c r="D706" s="30" t="n"/>
      <c r="E706" s="30" t="n"/>
      <c r="F706" s="30" t="n"/>
      <c r="G706" s="30" t="n"/>
      <c r="H706" s="30" t="n"/>
      <c r="I706" s="30" t="n"/>
      <c r="J706" s="30" t="n"/>
      <c r="K706" s="30" t="n"/>
    </row>
    <row r="707" ht="13.2" customHeight="1" s="87">
      <c r="A707" s="30" t="n"/>
      <c r="B707" s="30" t="n"/>
      <c r="C707" s="30" t="n"/>
      <c r="D707" s="30" t="n"/>
      <c r="E707" s="30" t="n"/>
      <c r="F707" s="30" t="n"/>
      <c r="G707" s="30" t="n"/>
      <c r="H707" s="30" t="n"/>
      <c r="I707" s="30" t="n"/>
      <c r="J707" s="30" t="n"/>
      <c r="K707" s="30" t="n"/>
    </row>
    <row r="708" ht="13.2" customHeight="1" s="87">
      <c r="A708" s="30" t="n"/>
      <c r="B708" s="30" t="n"/>
      <c r="C708" s="30" t="n"/>
      <c r="D708" s="30" t="n"/>
      <c r="E708" s="30" t="n"/>
      <c r="F708" s="30" t="n"/>
      <c r="G708" s="30" t="n"/>
      <c r="H708" s="30" t="n"/>
      <c r="I708" s="30" t="n"/>
      <c r="J708" s="30" t="n"/>
      <c r="K708" s="30" t="n"/>
    </row>
    <row r="709" ht="13.2" customHeight="1" s="87">
      <c r="A709" s="30" t="n"/>
      <c r="B709" s="30" t="n"/>
      <c r="C709" s="30" t="n"/>
      <c r="D709" s="30" t="n"/>
      <c r="E709" s="30" t="n"/>
      <c r="F709" s="30" t="n"/>
      <c r="G709" s="30" t="n"/>
      <c r="H709" s="30" t="n"/>
      <c r="I709" s="30" t="n"/>
      <c r="J709" s="30" t="n"/>
      <c r="K709" s="30" t="n"/>
    </row>
    <row r="710" ht="13.2" customHeight="1" s="87">
      <c r="A710" s="30" t="n"/>
      <c r="B710" s="30" t="n"/>
      <c r="C710" s="30" t="n"/>
      <c r="D710" s="30" t="n"/>
      <c r="E710" s="30" t="n"/>
      <c r="F710" s="30" t="n"/>
      <c r="G710" s="30" t="n"/>
      <c r="H710" s="30" t="n"/>
      <c r="I710" s="30" t="n"/>
      <c r="J710" s="30" t="n"/>
      <c r="K710" s="30" t="n"/>
    </row>
    <row r="711" ht="13.2" customHeight="1" s="87">
      <c r="A711" s="30" t="n"/>
      <c r="B711" s="30" t="n"/>
      <c r="C711" s="30" t="n"/>
      <c r="D711" s="30" t="n"/>
      <c r="E711" s="30" t="n"/>
      <c r="F711" s="30" t="n"/>
      <c r="G711" s="30" t="n"/>
      <c r="H711" s="30" t="n"/>
      <c r="I711" s="30" t="n"/>
      <c r="J711" s="30" t="n"/>
      <c r="K711" s="30" t="n"/>
    </row>
    <row r="712" ht="13.2" customHeight="1" s="87">
      <c r="A712" s="30" t="n"/>
      <c r="B712" s="30" t="n"/>
      <c r="C712" s="30" t="n"/>
      <c r="D712" s="30" t="n"/>
      <c r="E712" s="30" t="n"/>
      <c r="F712" s="30" t="n"/>
      <c r="G712" s="30" t="n"/>
      <c r="H712" s="30" t="n"/>
      <c r="I712" s="30" t="n"/>
      <c r="J712" s="30" t="n"/>
      <c r="K712" s="30" t="n"/>
    </row>
    <row r="713" ht="13.2" customHeight="1" s="87">
      <c r="A713" s="30" t="n"/>
      <c r="B713" s="30" t="n"/>
      <c r="C713" s="30" t="n"/>
      <c r="D713" s="30" t="n"/>
      <c r="E713" s="30" t="n"/>
      <c r="F713" s="30" t="n"/>
      <c r="G713" s="30" t="n"/>
      <c r="H713" s="30" t="n"/>
      <c r="I713" s="30" t="n"/>
      <c r="J713" s="30" t="n"/>
      <c r="K713" s="30" t="n"/>
    </row>
    <row r="714" ht="13.2" customHeight="1" s="87">
      <c r="A714" s="30" t="n"/>
      <c r="B714" s="30" t="n"/>
      <c r="C714" s="30" t="n"/>
      <c r="D714" s="30" t="n"/>
      <c r="E714" s="30" t="n"/>
      <c r="F714" s="30" t="n"/>
      <c r="G714" s="30" t="n"/>
      <c r="H714" s="30" t="n"/>
      <c r="I714" s="30" t="n"/>
      <c r="J714" s="30" t="n"/>
      <c r="K714" s="30" t="n"/>
    </row>
    <row r="715" ht="13.2" customHeight="1" s="87">
      <c r="A715" s="30" t="n"/>
      <c r="B715" s="30" t="n"/>
      <c r="C715" s="30" t="n"/>
      <c r="D715" s="30" t="n"/>
      <c r="E715" s="30" t="n"/>
      <c r="F715" s="30" t="n"/>
      <c r="G715" s="30" t="n"/>
      <c r="H715" s="30" t="n"/>
      <c r="I715" s="30" t="n"/>
      <c r="J715" s="30" t="n"/>
      <c r="K715" s="30" t="n"/>
    </row>
    <row r="716" ht="13.2" customHeight="1" s="87">
      <c r="A716" s="30" t="n"/>
      <c r="B716" s="30" t="n"/>
      <c r="C716" s="30" t="n"/>
      <c r="D716" s="30" t="n"/>
      <c r="E716" s="30" t="n"/>
      <c r="F716" s="30" t="n"/>
      <c r="G716" s="30" t="n"/>
      <c r="H716" s="30" t="n"/>
      <c r="I716" s="30" t="n"/>
      <c r="J716" s="30" t="n"/>
      <c r="K716" s="30" t="n"/>
    </row>
    <row r="717" ht="13.2" customHeight="1" s="87">
      <c r="A717" s="30" t="n"/>
      <c r="B717" s="30" t="n"/>
      <c r="C717" s="30" t="n"/>
      <c r="D717" s="30" t="n"/>
      <c r="E717" s="30" t="n"/>
      <c r="F717" s="30" t="n"/>
      <c r="G717" s="30" t="n"/>
      <c r="H717" s="30" t="n"/>
      <c r="I717" s="30" t="n"/>
      <c r="J717" s="30" t="n"/>
      <c r="K717" s="30" t="n"/>
    </row>
    <row r="718" ht="13.2" customHeight="1" s="87">
      <c r="A718" s="30" t="n"/>
      <c r="B718" s="30" t="n"/>
      <c r="C718" s="30" t="n"/>
      <c r="D718" s="30" t="n"/>
      <c r="E718" s="30" t="n"/>
      <c r="F718" s="30" t="n"/>
      <c r="G718" s="30" t="n"/>
      <c r="H718" s="30" t="n"/>
      <c r="I718" s="30" t="n"/>
      <c r="J718" s="30" t="n"/>
      <c r="K718" s="30" t="n"/>
    </row>
    <row r="719" ht="13.2" customHeight="1" s="87">
      <c r="A719" s="30" t="n"/>
      <c r="B719" s="30" t="n"/>
      <c r="C719" s="30" t="n"/>
      <c r="D719" s="30" t="n"/>
      <c r="E719" s="30" t="n"/>
      <c r="F719" s="30" t="n"/>
      <c r="G719" s="30" t="n"/>
      <c r="H719" s="30" t="n"/>
      <c r="I719" s="30" t="n"/>
      <c r="J719" s="30" t="n"/>
      <c r="K719" s="30" t="n"/>
    </row>
    <row r="720" ht="13.2" customHeight="1" s="87">
      <c r="A720" s="30" t="n"/>
      <c r="B720" s="30" t="n"/>
      <c r="C720" s="30" t="n"/>
      <c r="D720" s="30" t="n"/>
      <c r="E720" s="30" t="n"/>
      <c r="F720" s="30" t="n"/>
      <c r="G720" s="30" t="n"/>
      <c r="H720" s="30" t="n"/>
      <c r="I720" s="30" t="n"/>
      <c r="J720" s="30" t="n"/>
      <c r="K720" s="30" t="n"/>
    </row>
    <row r="721" ht="13.2" customHeight="1" s="87">
      <c r="A721" s="30" t="n"/>
      <c r="B721" s="30" t="n"/>
      <c r="C721" s="30" t="n"/>
      <c r="D721" s="30" t="n"/>
      <c r="E721" s="30" t="n"/>
      <c r="F721" s="30" t="n"/>
      <c r="G721" s="30" t="n"/>
      <c r="H721" s="30" t="n"/>
      <c r="I721" s="30" t="n"/>
      <c r="J721" s="30" t="n"/>
      <c r="K721" s="30" t="n"/>
    </row>
    <row r="722" ht="13.2" customHeight="1" s="87">
      <c r="A722" s="30" t="n"/>
      <c r="B722" s="30" t="n"/>
      <c r="C722" s="30" t="n"/>
      <c r="D722" s="30" t="n"/>
      <c r="E722" s="30" t="n"/>
      <c r="F722" s="30" t="n"/>
      <c r="G722" s="30" t="n"/>
      <c r="H722" s="30" t="n"/>
      <c r="I722" s="30" t="n"/>
      <c r="J722" s="30" t="n"/>
      <c r="K722" s="30" t="n"/>
    </row>
    <row r="723" ht="13.2" customHeight="1" s="87">
      <c r="A723" s="30" t="n"/>
      <c r="B723" s="30" t="n"/>
      <c r="C723" s="30" t="n"/>
      <c r="D723" s="30" t="n"/>
      <c r="E723" s="30" t="n"/>
      <c r="F723" s="30" t="n"/>
      <c r="G723" s="30" t="n"/>
      <c r="H723" s="30" t="n"/>
      <c r="I723" s="30" t="n"/>
      <c r="J723" s="30" t="n"/>
      <c r="K723" s="30" t="n"/>
    </row>
    <row r="724" ht="13.2" customHeight="1" s="87">
      <c r="A724" s="30" t="n"/>
      <c r="B724" s="30" t="n"/>
      <c r="C724" s="30" t="n"/>
      <c r="D724" s="30" t="n"/>
      <c r="E724" s="30" t="n"/>
      <c r="F724" s="30" t="n"/>
      <c r="G724" s="30" t="n"/>
      <c r="H724" s="30" t="n"/>
      <c r="I724" s="30" t="n"/>
      <c r="J724" s="30" t="n"/>
      <c r="K724" s="30" t="n"/>
    </row>
    <row r="725" ht="13.2" customHeight="1" s="87">
      <c r="A725" s="30" t="n"/>
      <c r="B725" s="30" t="n"/>
      <c r="C725" s="30" t="n"/>
      <c r="D725" s="30" t="n"/>
      <c r="E725" s="30" t="n"/>
      <c r="F725" s="30" t="n"/>
      <c r="G725" s="30" t="n"/>
      <c r="H725" s="30" t="n"/>
      <c r="I725" s="30" t="n"/>
      <c r="J725" s="30" t="n"/>
      <c r="K725" s="30" t="n"/>
    </row>
    <row r="726" ht="13.2" customHeight="1" s="87">
      <c r="A726" s="30" t="n"/>
      <c r="B726" s="30" t="n"/>
      <c r="C726" s="30" t="n"/>
      <c r="D726" s="30" t="n"/>
      <c r="E726" s="30" t="n"/>
      <c r="F726" s="30" t="n"/>
      <c r="G726" s="30" t="n"/>
      <c r="H726" s="30" t="n"/>
      <c r="I726" s="30" t="n"/>
      <c r="J726" s="30" t="n"/>
      <c r="K726" s="30" t="n"/>
    </row>
    <row r="727" ht="13.2" customHeight="1" s="87">
      <c r="A727" s="30" t="n"/>
      <c r="B727" s="30" t="n"/>
      <c r="C727" s="30" t="n"/>
      <c r="D727" s="30" t="n"/>
      <c r="E727" s="30" t="n"/>
      <c r="F727" s="30" t="n"/>
      <c r="G727" s="30" t="n"/>
      <c r="H727" s="30" t="n"/>
      <c r="I727" s="30" t="n"/>
      <c r="J727" s="30" t="n"/>
      <c r="K727" s="30" t="n"/>
    </row>
    <row r="728" ht="13.2" customHeight="1" s="87">
      <c r="A728" s="30" t="n"/>
      <c r="B728" s="30" t="n"/>
      <c r="C728" s="30" t="n"/>
      <c r="D728" s="30" t="n"/>
      <c r="E728" s="30" t="n"/>
      <c r="F728" s="30" t="n"/>
      <c r="G728" s="30" t="n"/>
      <c r="H728" s="30" t="n"/>
      <c r="I728" s="30" t="n"/>
      <c r="J728" s="30" t="n"/>
      <c r="K728" s="30" t="n"/>
    </row>
    <row r="729" ht="13.2" customHeight="1" s="87">
      <c r="A729" s="30" t="n"/>
      <c r="B729" s="30" t="n"/>
      <c r="C729" s="30" t="n"/>
      <c r="D729" s="30" t="n"/>
      <c r="E729" s="30" t="n"/>
      <c r="F729" s="30" t="n"/>
      <c r="G729" s="30" t="n"/>
      <c r="H729" s="30" t="n"/>
      <c r="I729" s="30" t="n"/>
      <c r="J729" s="30" t="n"/>
      <c r="K729" s="30" t="n"/>
    </row>
    <row r="730" ht="13.2" customHeight="1" s="87">
      <c r="A730" s="30" t="n"/>
      <c r="B730" s="30" t="n"/>
      <c r="C730" s="30" t="n"/>
      <c r="D730" s="30" t="n"/>
      <c r="E730" s="30" t="n"/>
      <c r="F730" s="30" t="n"/>
      <c r="G730" s="30" t="n"/>
      <c r="H730" s="30" t="n"/>
      <c r="I730" s="30" t="n"/>
      <c r="J730" s="30" t="n"/>
      <c r="K730" s="30" t="n"/>
    </row>
    <row r="731" ht="13.2" customHeight="1" s="87">
      <c r="A731" s="30" t="n"/>
      <c r="B731" s="30" t="n"/>
      <c r="C731" s="30" t="n"/>
      <c r="D731" s="30" t="n"/>
      <c r="E731" s="30" t="n"/>
      <c r="F731" s="30" t="n"/>
      <c r="G731" s="30" t="n"/>
      <c r="H731" s="30" t="n"/>
      <c r="I731" s="30" t="n"/>
      <c r="J731" s="30" t="n"/>
      <c r="K731" s="30" t="n"/>
    </row>
    <row r="732" ht="13.2" customHeight="1" s="87">
      <c r="A732" s="30" t="n"/>
      <c r="B732" s="30" t="n"/>
      <c r="C732" s="30" t="n"/>
      <c r="D732" s="30" t="n"/>
      <c r="E732" s="30" t="n"/>
      <c r="F732" s="30" t="n"/>
      <c r="G732" s="30" t="n"/>
      <c r="H732" s="30" t="n"/>
      <c r="I732" s="30" t="n"/>
      <c r="J732" s="30" t="n"/>
      <c r="K732" s="30" t="n"/>
    </row>
    <row r="733" ht="13.2" customHeight="1" s="87">
      <c r="A733" s="30" t="n"/>
      <c r="B733" s="30" t="n"/>
      <c r="C733" s="30" t="n"/>
      <c r="D733" s="30" t="n"/>
      <c r="E733" s="30" t="n"/>
      <c r="F733" s="30" t="n"/>
      <c r="G733" s="30" t="n"/>
      <c r="H733" s="30" t="n"/>
      <c r="I733" s="30" t="n"/>
      <c r="J733" s="30" t="n"/>
      <c r="K733" s="30" t="n"/>
    </row>
    <row r="734" ht="13.2" customHeight="1" s="87">
      <c r="A734" s="30" t="n"/>
      <c r="B734" s="30" t="n"/>
      <c r="C734" s="30" t="n"/>
      <c r="D734" s="30" t="n"/>
      <c r="E734" s="30" t="n"/>
      <c r="F734" s="30" t="n"/>
      <c r="G734" s="30" t="n"/>
      <c r="H734" s="30" t="n"/>
      <c r="I734" s="30" t="n"/>
      <c r="J734" s="30" t="n"/>
      <c r="K734" s="30" t="n"/>
    </row>
    <row r="735" ht="13.2" customHeight="1" s="87">
      <c r="A735" s="30" t="n"/>
      <c r="B735" s="30" t="n"/>
      <c r="C735" s="30" t="n"/>
      <c r="D735" s="30" t="n"/>
      <c r="E735" s="30" t="n"/>
      <c r="F735" s="30" t="n"/>
      <c r="G735" s="30" t="n"/>
      <c r="H735" s="30" t="n"/>
      <c r="I735" s="30" t="n"/>
      <c r="J735" s="30" t="n"/>
      <c r="K735" s="30" t="n"/>
    </row>
    <row r="736" ht="13.2" customHeight="1" s="87">
      <c r="A736" s="30" t="n"/>
      <c r="B736" s="30" t="n"/>
      <c r="C736" s="30" t="n"/>
      <c r="D736" s="30" t="n"/>
      <c r="E736" s="30" t="n"/>
      <c r="F736" s="30" t="n"/>
      <c r="G736" s="30" t="n"/>
      <c r="H736" s="30" t="n"/>
      <c r="I736" s="30" t="n"/>
      <c r="J736" s="30" t="n"/>
      <c r="K736" s="30" t="n"/>
    </row>
    <row r="737" ht="13.2" customHeight="1" s="87">
      <c r="A737" s="30" t="n"/>
      <c r="B737" s="30" t="n"/>
      <c r="C737" s="30" t="n"/>
      <c r="D737" s="30" t="n"/>
      <c r="E737" s="30" t="n"/>
      <c r="F737" s="30" t="n"/>
      <c r="G737" s="30" t="n"/>
      <c r="H737" s="30" t="n"/>
      <c r="I737" s="30" t="n"/>
      <c r="J737" s="30" t="n"/>
      <c r="K737" s="30" t="n"/>
    </row>
    <row r="738" ht="13.2" customHeight="1" s="87">
      <c r="A738" s="30" t="n"/>
      <c r="B738" s="30" t="n"/>
      <c r="C738" s="30" t="n"/>
      <c r="D738" s="30" t="n"/>
      <c r="E738" s="30" t="n"/>
      <c r="F738" s="30" t="n"/>
      <c r="G738" s="30" t="n"/>
      <c r="H738" s="30" t="n"/>
      <c r="I738" s="30" t="n"/>
      <c r="J738" s="30" t="n"/>
      <c r="K738" s="30" t="n"/>
    </row>
    <row r="739" ht="13.2" customHeight="1" s="87">
      <c r="A739" s="30" t="n"/>
      <c r="B739" s="30" t="n"/>
      <c r="C739" s="30" t="n"/>
      <c r="D739" s="30" t="n"/>
      <c r="E739" s="30" t="n"/>
      <c r="F739" s="30" t="n"/>
      <c r="G739" s="30" t="n"/>
      <c r="H739" s="30" t="n"/>
      <c r="I739" s="30" t="n"/>
      <c r="J739" s="30" t="n"/>
      <c r="K739" s="30" t="n"/>
    </row>
    <row r="740" ht="13.2" customHeight="1" s="87">
      <c r="A740" s="30" t="n"/>
      <c r="B740" s="30" t="n"/>
      <c r="C740" s="30" t="n"/>
      <c r="D740" s="30" t="n"/>
      <c r="E740" s="30" t="n"/>
      <c r="F740" s="30" t="n"/>
      <c r="G740" s="30" t="n"/>
      <c r="H740" s="30" t="n"/>
      <c r="I740" s="30" t="n"/>
      <c r="J740" s="30" t="n"/>
      <c r="K740" s="30" t="n"/>
    </row>
    <row r="741" ht="13.2" customHeight="1" s="87">
      <c r="A741" s="30" t="n"/>
      <c r="B741" s="30" t="n"/>
      <c r="C741" s="30" t="n"/>
      <c r="D741" s="30" t="n"/>
      <c r="E741" s="30" t="n"/>
      <c r="F741" s="30" t="n"/>
      <c r="G741" s="30" t="n"/>
      <c r="H741" s="30" t="n"/>
      <c r="I741" s="30" t="n"/>
      <c r="J741" s="30" t="n"/>
      <c r="K741" s="30" t="n"/>
    </row>
    <row r="742" ht="13.2" customHeight="1" s="87">
      <c r="A742" s="30" t="n"/>
      <c r="B742" s="30" t="n"/>
      <c r="C742" s="30" t="n"/>
      <c r="D742" s="30" t="n"/>
      <c r="E742" s="30" t="n"/>
      <c r="F742" s="30" t="n"/>
      <c r="G742" s="30" t="n"/>
      <c r="H742" s="30" t="n"/>
      <c r="I742" s="30" t="n"/>
      <c r="J742" s="30" t="n"/>
      <c r="K742" s="30" t="n"/>
    </row>
    <row r="743" ht="13.2" customHeight="1" s="87">
      <c r="A743" s="30" t="n"/>
      <c r="B743" s="30" t="n"/>
      <c r="C743" s="30" t="n"/>
      <c r="D743" s="30" t="n"/>
      <c r="E743" s="30" t="n"/>
      <c r="F743" s="30" t="n"/>
      <c r="G743" s="30" t="n"/>
      <c r="H743" s="30" t="n"/>
      <c r="I743" s="30" t="n"/>
      <c r="J743" s="30" t="n"/>
      <c r="K743" s="30" t="n"/>
    </row>
    <row r="744" ht="13.2" customHeight="1" s="87">
      <c r="A744" s="30" t="n"/>
      <c r="B744" s="30" t="n"/>
      <c r="C744" s="30" t="n"/>
      <c r="D744" s="30" t="n"/>
      <c r="E744" s="30" t="n"/>
      <c r="F744" s="30" t="n"/>
      <c r="G744" s="30" t="n"/>
      <c r="H744" s="30" t="n"/>
      <c r="I744" s="30" t="n"/>
      <c r="J744" s="30" t="n"/>
      <c r="K744" s="30" t="n"/>
    </row>
    <row r="745" ht="13.2" customHeight="1" s="87">
      <c r="A745" s="30" t="n"/>
      <c r="B745" s="30" t="n"/>
      <c r="C745" s="30" t="n"/>
      <c r="D745" s="30" t="n"/>
      <c r="E745" s="30" t="n"/>
      <c r="F745" s="30" t="n"/>
      <c r="G745" s="30" t="n"/>
      <c r="H745" s="30" t="n"/>
      <c r="I745" s="30" t="n"/>
      <c r="J745" s="30" t="n"/>
      <c r="K745" s="30" t="n"/>
    </row>
    <row r="746" ht="13.2" customHeight="1" s="87">
      <c r="A746" s="30" t="n"/>
      <c r="B746" s="30" t="n"/>
      <c r="C746" s="30" t="n"/>
      <c r="D746" s="30" t="n"/>
      <c r="E746" s="30" t="n"/>
      <c r="F746" s="30" t="n"/>
      <c r="G746" s="30" t="n"/>
      <c r="H746" s="30" t="n"/>
      <c r="I746" s="30" t="n"/>
      <c r="J746" s="30" t="n"/>
      <c r="K746" s="30" t="n"/>
    </row>
    <row r="747" ht="13.2" customHeight="1" s="87">
      <c r="A747" s="30" t="n"/>
      <c r="B747" s="30" t="n"/>
      <c r="C747" s="30" t="n"/>
      <c r="D747" s="30" t="n"/>
      <c r="E747" s="30" t="n"/>
      <c r="F747" s="30" t="n"/>
      <c r="G747" s="30" t="n"/>
      <c r="H747" s="30" t="n"/>
      <c r="I747" s="30" t="n"/>
      <c r="J747" s="30" t="n"/>
      <c r="K747" s="30" t="n"/>
    </row>
    <row r="748" ht="13.2" customHeight="1" s="87">
      <c r="A748" s="30" t="n"/>
      <c r="B748" s="30" t="n"/>
      <c r="C748" s="30" t="n"/>
      <c r="D748" s="30" t="n"/>
      <c r="E748" s="30" t="n"/>
      <c r="F748" s="30" t="n"/>
      <c r="G748" s="30" t="n"/>
      <c r="H748" s="30" t="n"/>
      <c r="I748" s="30" t="n"/>
      <c r="J748" s="30" t="n"/>
      <c r="K748" s="30" t="n"/>
    </row>
    <row r="749" ht="13.2" customHeight="1" s="87">
      <c r="A749" s="30" t="n"/>
      <c r="B749" s="30" t="n"/>
      <c r="C749" s="30" t="n"/>
      <c r="D749" s="30" t="n"/>
      <c r="E749" s="30" t="n"/>
      <c r="F749" s="30" t="n"/>
      <c r="G749" s="30" t="n"/>
      <c r="H749" s="30" t="n"/>
      <c r="I749" s="30" t="n"/>
      <c r="J749" s="30" t="n"/>
      <c r="K749" s="30" t="n"/>
    </row>
    <row r="750" ht="13.2" customHeight="1" s="87">
      <c r="A750" s="30" t="n"/>
      <c r="B750" s="30" t="n"/>
      <c r="C750" s="30" t="n"/>
      <c r="D750" s="30" t="n"/>
      <c r="E750" s="30" t="n"/>
      <c r="F750" s="30" t="n"/>
      <c r="G750" s="30" t="n"/>
      <c r="H750" s="30" t="n"/>
      <c r="I750" s="30" t="n"/>
      <c r="J750" s="30" t="n"/>
      <c r="K750" s="30" t="n"/>
    </row>
    <row r="751" ht="13.2" customHeight="1" s="87">
      <c r="A751" s="30" t="n"/>
      <c r="B751" s="30" t="n"/>
      <c r="C751" s="30" t="n"/>
      <c r="D751" s="30" t="n"/>
      <c r="E751" s="30" t="n"/>
      <c r="F751" s="30" t="n"/>
      <c r="G751" s="30" t="n"/>
      <c r="H751" s="30" t="n"/>
      <c r="I751" s="30" t="n"/>
      <c r="J751" s="30" t="n"/>
      <c r="K751" s="30" t="n"/>
    </row>
    <row r="752" ht="13.2" customHeight="1" s="87">
      <c r="A752" s="30" t="n"/>
      <c r="B752" s="30" t="n"/>
      <c r="C752" s="30" t="n"/>
      <c r="D752" s="30" t="n"/>
      <c r="E752" s="30" t="n"/>
      <c r="F752" s="30" t="n"/>
      <c r="G752" s="30" t="n"/>
      <c r="H752" s="30" t="n"/>
      <c r="I752" s="30" t="n"/>
      <c r="J752" s="30" t="n"/>
      <c r="K752" s="30" t="n"/>
    </row>
    <row r="753" ht="13.2" customHeight="1" s="87">
      <c r="A753" s="30" t="n"/>
      <c r="B753" s="30" t="n"/>
      <c r="C753" s="30" t="n"/>
      <c r="D753" s="30" t="n"/>
      <c r="E753" s="30" t="n"/>
      <c r="F753" s="30" t="n"/>
      <c r="G753" s="30" t="n"/>
      <c r="H753" s="30" t="n"/>
      <c r="I753" s="30" t="n"/>
      <c r="J753" s="30" t="n"/>
      <c r="K753" s="30" t="n"/>
    </row>
    <row r="754" ht="13.2" customHeight="1" s="87">
      <c r="A754" s="30" t="n"/>
      <c r="B754" s="30" t="n"/>
      <c r="C754" s="30" t="n"/>
      <c r="D754" s="30" t="n"/>
      <c r="E754" s="30" t="n"/>
      <c r="F754" s="30" t="n"/>
      <c r="G754" s="30" t="n"/>
      <c r="H754" s="30" t="n"/>
      <c r="I754" s="30" t="n"/>
      <c r="J754" s="30" t="n"/>
      <c r="K754" s="30" t="n"/>
    </row>
    <row r="755" ht="13.2" customHeight="1" s="87">
      <c r="A755" s="30" t="n"/>
      <c r="B755" s="30" t="n"/>
      <c r="C755" s="30" t="n"/>
      <c r="D755" s="30" t="n"/>
      <c r="E755" s="30" t="n"/>
      <c r="F755" s="30" t="n"/>
      <c r="G755" s="30" t="n"/>
      <c r="H755" s="30" t="n"/>
      <c r="I755" s="30" t="n"/>
      <c r="J755" s="30" t="n"/>
      <c r="K755" s="30" t="n"/>
    </row>
    <row r="756" ht="13.2" customHeight="1" s="87">
      <c r="A756" s="30" t="n"/>
      <c r="B756" s="30" t="n"/>
      <c r="C756" s="30" t="n"/>
      <c r="D756" s="30" t="n"/>
      <c r="E756" s="30" t="n"/>
      <c r="F756" s="30" t="n"/>
      <c r="G756" s="30" t="n"/>
      <c r="H756" s="30" t="n"/>
      <c r="I756" s="30" t="n"/>
      <c r="J756" s="30" t="n"/>
      <c r="K756" s="30" t="n"/>
    </row>
    <row r="757" ht="13.2" customHeight="1" s="87">
      <c r="A757" s="30" t="n"/>
      <c r="B757" s="30" t="n"/>
      <c r="C757" s="30" t="n"/>
      <c r="D757" s="30" t="n"/>
      <c r="E757" s="30" t="n"/>
      <c r="F757" s="30" t="n"/>
      <c r="G757" s="30" t="n"/>
      <c r="H757" s="30" t="n"/>
      <c r="I757" s="30" t="n"/>
      <c r="J757" s="30" t="n"/>
      <c r="K757" s="30" t="n"/>
    </row>
    <row r="758" ht="13.2" customHeight="1" s="87">
      <c r="A758" s="30" t="n"/>
      <c r="B758" s="30" t="n"/>
      <c r="C758" s="30" t="n"/>
      <c r="D758" s="30" t="n"/>
      <c r="E758" s="30" t="n"/>
      <c r="F758" s="30" t="n"/>
      <c r="G758" s="30" t="n"/>
      <c r="H758" s="30" t="n"/>
      <c r="I758" s="30" t="n"/>
      <c r="J758" s="30" t="n"/>
      <c r="K758" s="30" t="n"/>
    </row>
    <row r="759" ht="13.2" customHeight="1" s="87">
      <c r="A759" s="30" t="n"/>
      <c r="B759" s="30" t="n"/>
      <c r="C759" s="30" t="n"/>
      <c r="D759" s="30" t="n"/>
      <c r="E759" s="30" t="n"/>
      <c r="F759" s="30" t="n"/>
      <c r="G759" s="30" t="n"/>
      <c r="H759" s="30" t="n"/>
      <c r="I759" s="30" t="n"/>
      <c r="J759" s="30" t="n"/>
      <c r="K759" s="30" t="n"/>
    </row>
    <row r="760" ht="13.2" customHeight="1" s="87">
      <c r="A760" s="30" t="n"/>
      <c r="B760" s="30" t="n"/>
      <c r="C760" s="30" t="n"/>
      <c r="D760" s="30" t="n"/>
      <c r="E760" s="30" t="n"/>
      <c r="F760" s="30" t="n"/>
      <c r="G760" s="30" t="n"/>
      <c r="H760" s="30" t="n"/>
      <c r="I760" s="30" t="n"/>
      <c r="J760" s="30" t="n"/>
      <c r="K760" s="30" t="n"/>
    </row>
    <row r="761" ht="13.2" customHeight="1" s="87">
      <c r="A761" s="30" t="n"/>
      <c r="B761" s="30" t="n"/>
      <c r="C761" s="30" t="n"/>
      <c r="D761" s="30" t="n"/>
      <c r="E761" s="30" t="n"/>
      <c r="F761" s="30" t="n"/>
      <c r="G761" s="30" t="n"/>
      <c r="H761" s="30" t="n"/>
      <c r="I761" s="30" t="n"/>
      <c r="J761" s="30" t="n"/>
      <c r="K761" s="30" t="n"/>
    </row>
    <row r="762" ht="13.2" customHeight="1" s="87">
      <c r="A762" s="30" t="n"/>
      <c r="B762" s="30" t="n"/>
      <c r="C762" s="30" t="n"/>
      <c r="D762" s="30" t="n"/>
      <c r="E762" s="30" t="n"/>
      <c r="F762" s="30" t="n"/>
      <c r="G762" s="30" t="n"/>
      <c r="H762" s="30" t="n"/>
      <c r="I762" s="30" t="n"/>
      <c r="J762" s="30" t="n"/>
      <c r="K762" s="30" t="n"/>
    </row>
    <row r="763" ht="13.2" customHeight="1" s="87">
      <c r="A763" s="30" t="n"/>
      <c r="B763" s="30" t="n"/>
      <c r="C763" s="30" t="n"/>
      <c r="D763" s="30" t="n"/>
      <c r="E763" s="30" t="n"/>
      <c r="F763" s="30" t="n"/>
      <c r="G763" s="30" t="n"/>
      <c r="H763" s="30" t="n"/>
      <c r="I763" s="30" t="n"/>
      <c r="J763" s="30" t="n"/>
      <c r="K763" s="30" t="n"/>
    </row>
    <row r="764" ht="13.2" customHeight="1" s="87">
      <c r="A764" s="30" t="n"/>
      <c r="B764" s="30" t="n"/>
      <c r="C764" s="30" t="n"/>
      <c r="D764" s="30" t="n"/>
      <c r="E764" s="30" t="n"/>
      <c r="F764" s="30" t="n"/>
      <c r="G764" s="30" t="n"/>
      <c r="H764" s="30" t="n"/>
      <c r="I764" s="30" t="n"/>
      <c r="J764" s="30" t="n"/>
      <c r="K764" s="30" t="n"/>
    </row>
    <row r="765" ht="13.2" customHeight="1" s="87">
      <c r="A765" s="30" t="n"/>
      <c r="B765" s="30" t="n"/>
      <c r="C765" s="30" t="n"/>
      <c r="D765" s="30" t="n"/>
      <c r="E765" s="30" t="n"/>
      <c r="F765" s="30" t="n"/>
      <c r="G765" s="30" t="n"/>
      <c r="H765" s="30" t="n"/>
      <c r="I765" s="30" t="n"/>
      <c r="J765" s="30" t="n"/>
      <c r="K765" s="30" t="n"/>
    </row>
    <row r="766" ht="13.2" customHeight="1" s="87">
      <c r="A766" s="30" t="n"/>
      <c r="B766" s="30" t="n"/>
      <c r="C766" s="30" t="n"/>
      <c r="D766" s="30" t="n"/>
      <c r="E766" s="30" t="n"/>
      <c r="F766" s="30" t="n"/>
      <c r="G766" s="30" t="n"/>
      <c r="H766" s="30" t="n"/>
      <c r="I766" s="30" t="n"/>
      <c r="J766" s="30" t="n"/>
      <c r="K766" s="30" t="n"/>
    </row>
    <row r="767" ht="13.2" customHeight="1" s="87">
      <c r="A767" s="30" t="n"/>
      <c r="B767" s="30" t="n"/>
      <c r="C767" s="30" t="n"/>
      <c r="D767" s="30" t="n"/>
      <c r="E767" s="30" t="n"/>
      <c r="F767" s="30" t="n"/>
      <c r="G767" s="30" t="n"/>
      <c r="H767" s="30" t="n"/>
      <c r="I767" s="30" t="n"/>
      <c r="J767" s="30" t="n"/>
      <c r="K767" s="30" t="n"/>
    </row>
    <row r="768" ht="13.2" customHeight="1" s="87">
      <c r="A768" s="30" t="n"/>
      <c r="B768" s="30" t="n"/>
      <c r="C768" s="30" t="n"/>
      <c r="D768" s="30" t="n"/>
      <c r="E768" s="30" t="n"/>
      <c r="F768" s="30" t="n"/>
      <c r="G768" s="30" t="n"/>
      <c r="H768" s="30" t="n"/>
      <c r="I768" s="30" t="n"/>
      <c r="J768" s="30" t="n"/>
      <c r="K768" s="30" t="n"/>
    </row>
    <row r="769" ht="13.2" customHeight="1" s="87">
      <c r="A769" s="30" t="n"/>
      <c r="B769" s="30" t="n"/>
      <c r="C769" s="30" t="n"/>
      <c r="D769" s="30" t="n"/>
      <c r="E769" s="30" t="n"/>
      <c r="F769" s="30" t="n"/>
      <c r="G769" s="30" t="n"/>
      <c r="H769" s="30" t="n"/>
      <c r="I769" s="30" t="n"/>
      <c r="J769" s="30" t="n"/>
      <c r="K769" s="30" t="n"/>
    </row>
    <row r="770" ht="13.2" customHeight="1" s="87">
      <c r="A770" s="30" t="n"/>
      <c r="B770" s="30" t="n"/>
      <c r="C770" s="30" t="n"/>
      <c r="D770" s="30" t="n"/>
      <c r="E770" s="30" t="n"/>
      <c r="F770" s="30" t="n"/>
      <c r="G770" s="30" t="n"/>
      <c r="H770" s="30" t="n"/>
      <c r="I770" s="30" t="n"/>
      <c r="J770" s="30" t="n"/>
      <c r="K770" s="30" t="n"/>
    </row>
    <row r="771" ht="13.2" customHeight="1" s="87">
      <c r="A771" s="30" t="n"/>
      <c r="B771" s="30" t="n"/>
      <c r="C771" s="30" t="n"/>
      <c r="D771" s="30" t="n"/>
      <c r="E771" s="30" t="n"/>
      <c r="F771" s="30" t="n"/>
      <c r="G771" s="30" t="n"/>
      <c r="H771" s="30" t="n"/>
      <c r="I771" s="30" t="n"/>
      <c r="J771" s="30" t="n"/>
      <c r="K771" s="30" t="n"/>
    </row>
    <row r="772" ht="13.2" customHeight="1" s="87">
      <c r="A772" s="30" t="n"/>
      <c r="B772" s="30" t="n"/>
      <c r="C772" s="30" t="n"/>
      <c r="D772" s="30" t="n"/>
      <c r="E772" s="30" t="n"/>
      <c r="F772" s="30" t="n"/>
      <c r="G772" s="30" t="n"/>
      <c r="H772" s="30" t="n"/>
      <c r="I772" s="30" t="n"/>
      <c r="J772" s="30" t="n"/>
      <c r="K772" s="30" t="n"/>
    </row>
    <row r="773" ht="13.2" customHeight="1" s="87">
      <c r="A773" s="30" t="n"/>
      <c r="B773" s="30" t="n"/>
      <c r="C773" s="30" t="n"/>
      <c r="D773" s="30" t="n"/>
      <c r="E773" s="30" t="n"/>
      <c r="F773" s="30" t="n"/>
      <c r="G773" s="30" t="n"/>
      <c r="H773" s="30" t="n"/>
      <c r="I773" s="30" t="n"/>
      <c r="J773" s="30" t="n"/>
      <c r="K773" s="30" t="n"/>
    </row>
    <row r="774" ht="13.2" customHeight="1" s="87">
      <c r="A774" s="30" t="n"/>
      <c r="B774" s="30" t="n"/>
      <c r="C774" s="30" t="n"/>
      <c r="D774" s="30" t="n"/>
      <c r="E774" s="30" t="n"/>
      <c r="F774" s="30" t="n"/>
      <c r="G774" s="30" t="n"/>
      <c r="H774" s="30" t="n"/>
      <c r="I774" s="30" t="n"/>
      <c r="J774" s="30" t="n"/>
      <c r="K774" s="30" t="n"/>
    </row>
    <row r="775" ht="13.2" customHeight="1" s="87">
      <c r="A775" s="30" t="n"/>
      <c r="B775" s="30" t="n"/>
      <c r="C775" s="30" t="n"/>
      <c r="D775" s="30" t="n"/>
      <c r="E775" s="30" t="n"/>
      <c r="F775" s="30" t="n"/>
      <c r="G775" s="30" t="n"/>
      <c r="H775" s="30" t="n"/>
      <c r="I775" s="30" t="n"/>
      <c r="J775" s="30" t="n"/>
      <c r="K775" s="30" t="n"/>
    </row>
    <row r="776" ht="13.2" customHeight="1" s="87">
      <c r="A776" s="30" t="n"/>
      <c r="B776" s="30" t="n"/>
      <c r="C776" s="30" t="n"/>
      <c r="D776" s="30" t="n"/>
      <c r="E776" s="30" t="n"/>
      <c r="F776" s="30" t="n"/>
      <c r="G776" s="30" t="n"/>
      <c r="H776" s="30" t="n"/>
      <c r="I776" s="30" t="n"/>
      <c r="J776" s="30" t="n"/>
      <c r="K776" s="30" t="n"/>
    </row>
    <row r="777" ht="13.2" customHeight="1" s="87">
      <c r="A777" s="30" t="n"/>
      <c r="B777" s="30" t="n"/>
      <c r="C777" s="30" t="n"/>
      <c r="D777" s="30" t="n"/>
      <c r="E777" s="30" t="n"/>
      <c r="F777" s="30" t="n"/>
      <c r="G777" s="30" t="n"/>
      <c r="H777" s="30" t="n"/>
      <c r="I777" s="30" t="n"/>
      <c r="J777" s="30" t="n"/>
      <c r="K777" s="30" t="n"/>
    </row>
    <row r="778" ht="13.2" customHeight="1" s="87">
      <c r="A778" s="30" t="n"/>
      <c r="B778" s="30" t="n"/>
      <c r="C778" s="30" t="n"/>
      <c r="D778" s="30" t="n"/>
      <c r="E778" s="30" t="n"/>
      <c r="F778" s="30" t="n"/>
      <c r="G778" s="30" t="n"/>
      <c r="H778" s="30" t="n"/>
      <c r="I778" s="30" t="n"/>
      <c r="J778" s="30" t="n"/>
      <c r="K778" s="30" t="n"/>
    </row>
    <row r="779" ht="13.2" customHeight="1" s="87">
      <c r="A779" s="30" t="n"/>
      <c r="B779" s="30" t="n"/>
      <c r="C779" s="30" t="n"/>
      <c r="D779" s="30" t="n"/>
      <c r="E779" s="30" t="n"/>
      <c r="F779" s="30" t="n"/>
      <c r="G779" s="30" t="n"/>
      <c r="H779" s="30" t="n"/>
      <c r="I779" s="30" t="n"/>
      <c r="J779" s="30" t="n"/>
      <c r="K779" s="30" t="n"/>
    </row>
    <row r="780" ht="13.2" customHeight="1" s="87">
      <c r="A780" s="30" t="n"/>
      <c r="B780" s="30" t="n"/>
      <c r="C780" s="30" t="n"/>
      <c r="D780" s="30" t="n"/>
      <c r="E780" s="30" t="n"/>
      <c r="F780" s="30" t="n"/>
      <c r="G780" s="30" t="n"/>
      <c r="H780" s="30" t="n"/>
      <c r="I780" s="30" t="n"/>
      <c r="J780" s="30" t="n"/>
      <c r="K780" s="30" t="n"/>
    </row>
    <row r="781" ht="13.2" customHeight="1" s="87">
      <c r="A781" s="30" t="n"/>
      <c r="B781" s="30" t="n"/>
      <c r="C781" s="30" t="n"/>
      <c r="D781" s="30" t="n"/>
      <c r="E781" s="30" t="n"/>
      <c r="F781" s="30" t="n"/>
      <c r="G781" s="30" t="n"/>
      <c r="H781" s="30" t="n"/>
      <c r="I781" s="30" t="n"/>
      <c r="J781" s="30" t="n"/>
      <c r="K781" s="30" t="n"/>
    </row>
    <row r="782" ht="13.2" customHeight="1" s="87">
      <c r="A782" s="30" t="n"/>
      <c r="B782" s="30" t="n"/>
      <c r="C782" s="30" t="n"/>
      <c r="D782" s="30" t="n"/>
      <c r="E782" s="30" t="n"/>
      <c r="F782" s="30" t="n"/>
      <c r="G782" s="30" t="n"/>
      <c r="H782" s="30" t="n"/>
      <c r="I782" s="30" t="n"/>
      <c r="J782" s="30" t="n"/>
      <c r="K782" s="30" t="n"/>
    </row>
    <row r="783" ht="13.2" customHeight="1" s="87">
      <c r="A783" s="30" t="n"/>
      <c r="B783" s="30" t="n"/>
      <c r="C783" s="30" t="n"/>
      <c r="D783" s="30" t="n"/>
      <c r="E783" s="30" t="n"/>
      <c r="F783" s="30" t="n"/>
      <c r="G783" s="30" t="n"/>
      <c r="H783" s="30" t="n"/>
      <c r="I783" s="30" t="n"/>
      <c r="J783" s="30" t="n"/>
      <c r="K783" s="30" t="n"/>
    </row>
    <row r="784" ht="13.2" customHeight="1" s="87">
      <c r="A784" s="30" t="n"/>
      <c r="B784" s="30" t="n"/>
      <c r="C784" s="30" t="n"/>
      <c r="D784" s="30" t="n"/>
      <c r="E784" s="30" t="n"/>
      <c r="F784" s="30" t="n"/>
      <c r="G784" s="30" t="n"/>
      <c r="H784" s="30" t="n"/>
      <c r="I784" s="30" t="n"/>
      <c r="J784" s="30" t="n"/>
      <c r="K784" s="30" t="n"/>
    </row>
    <row r="785" ht="13.2" customHeight="1" s="87">
      <c r="A785" s="30" t="n"/>
      <c r="B785" s="30" t="n"/>
      <c r="C785" s="30" t="n"/>
      <c r="D785" s="30" t="n"/>
      <c r="E785" s="30" t="n"/>
      <c r="F785" s="30" t="n"/>
      <c r="G785" s="30" t="n"/>
      <c r="H785" s="30" t="n"/>
      <c r="I785" s="30" t="n"/>
      <c r="J785" s="30" t="n"/>
      <c r="K785" s="30" t="n"/>
    </row>
    <row r="786" ht="13.2" customHeight="1" s="87">
      <c r="A786" s="30" t="n"/>
      <c r="B786" s="30" t="n"/>
      <c r="C786" s="30" t="n"/>
      <c r="D786" s="30" t="n"/>
      <c r="E786" s="30" t="n"/>
      <c r="F786" s="30" t="n"/>
      <c r="G786" s="30" t="n"/>
      <c r="H786" s="30" t="n"/>
      <c r="I786" s="30" t="n"/>
      <c r="J786" s="30" t="n"/>
      <c r="K786" s="30" t="n"/>
    </row>
    <row r="787" ht="13.2" customHeight="1" s="87">
      <c r="A787" s="30" t="n"/>
      <c r="B787" s="30" t="n"/>
      <c r="C787" s="30" t="n"/>
      <c r="D787" s="30" t="n"/>
      <c r="E787" s="30" t="n"/>
      <c r="F787" s="30" t="n"/>
      <c r="G787" s="30" t="n"/>
      <c r="H787" s="30" t="n"/>
      <c r="I787" s="30" t="n"/>
      <c r="J787" s="30" t="n"/>
      <c r="K787" s="30" t="n"/>
    </row>
    <row r="788" ht="13.2" customHeight="1" s="87">
      <c r="A788" s="30" t="n"/>
      <c r="B788" s="30" t="n"/>
      <c r="C788" s="30" t="n"/>
      <c r="D788" s="30" t="n"/>
      <c r="E788" s="30" t="n"/>
      <c r="F788" s="30" t="n"/>
      <c r="G788" s="30" t="n"/>
      <c r="H788" s="30" t="n"/>
      <c r="I788" s="30" t="n"/>
      <c r="J788" s="30" t="n"/>
      <c r="K788" s="30" t="n"/>
    </row>
    <row r="789" ht="13.2" customHeight="1" s="87">
      <c r="A789" s="30" t="n"/>
      <c r="B789" s="30" t="n"/>
      <c r="C789" s="30" t="n"/>
      <c r="D789" s="30" t="n"/>
      <c r="E789" s="30" t="n"/>
      <c r="F789" s="30" t="n"/>
      <c r="G789" s="30" t="n"/>
      <c r="H789" s="30" t="n"/>
      <c r="I789" s="30" t="n"/>
      <c r="J789" s="30" t="n"/>
      <c r="K789" s="30" t="n"/>
    </row>
    <row r="790" ht="13.2" customHeight="1" s="87">
      <c r="A790" s="30" t="n"/>
      <c r="B790" s="30" t="n"/>
      <c r="C790" s="30" t="n"/>
      <c r="D790" s="30" t="n"/>
      <c r="E790" s="30" t="n"/>
      <c r="F790" s="30" t="n"/>
      <c r="G790" s="30" t="n"/>
      <c r="H790" s="30" t="n"/>
      <c r="I790" s="30" t="n"/>
      <c r="J790" s="30" t="n"/>
      <c r="K790" s="30" t="n"/>
    </row>
    <row r="791" ht="13.2" customHeight="1" s="87">
      <c r="A791" s="30" t="n"/>
      <c r="B791" s="30" t="n"/>
      <c r="C791" s="30" t="n"/>
      <c r="D791" s="30" t="n"/>
      <c r="E791" s="30" t="n"/>
      <c r="F791" s="30" t="n"/>
      <c r="G791" s="30" t="n"/>
      <c r="H791" s="30" t="n"/>
      <c r="I791" s="30" t="n"/>
      <c r="J791" s="30" t="n"/>
      <c r="K791" s="30" t="n"/>
    </row>
    <row r="792" ht="13.2" customHeight="1" s="87">
      <c r="A792" s="30" t="n"/>
      <c r="B792" s="30" t="n"/>
      <c r="C792" s="30" t="n"/>
      <c r="D792" s="30" t="n"/>
      <c r="E792" s="30" t="n"/>
      <c r="F792" s="30" t="n"/>
      <c r="G792" s="30" t="n"/>
      <c r="H792" s="30" t="n"/>
      <c r="I792" s="30" t="n"/>
      <c r="J792" s="30" t="n"/>
      <c r="K792" s="30" t="n"/>
    </row>
    <row r="793" ht="13.2" customHeight="1" s="87">
      <c r="A793" s="30" t="n"/>
      <c r="B793" s="30" t="n"/>
      <c r="C793" s="30" t="n"/>
      <c r="D793" s="30" t="n"/>
      <c r="E793" s="30" t="n"/>
      <c r="F793" s="30" t="n"/>
      <c r="G793" s="30" t="n"/>
      <c r="H793" s="30" t="n"/>
      <c r="I793" s="30" t="n"/>
      <c r="J793" s="30" t="n"/>
      <c r="K793" s="30" t="n"/>
    </row>
    <row r="794" ht="13.2" customHeight="1" s="87">
      <c r="A794" s="30" t="n"/>
      <c r="B794" s="30" t="n"/>
      <c r="C794" s="30" t="n"/>
      <c r="D794" s="30" t="n"/>
      <c r="E794" s="30" t="n"/>
      <c r="F794" s="30" t="n"/>
      <c r="G794" s="30" t="n"/>
      <c r="H794" s="30" t="n"/>
      <c r="I794" s="30" t="n"/>
      <c r="J794" s="30" t="n"/>
      <c r="K794" s="30" t="n"/>
    </row>
    <row r="795" ht="13.2" customHeight="1" s="87">
      <c r="A795" s="30" t="n"/>
      <c r="B795" s="30" t="n"/>
      <c r="C795" s="30" t="n"/>
      <c r="D795" s="30" t="n"/>
      <c r="E795" s="30" t="n"/>
      <c r="F795" s="30" t="n"/>
      <c r="G795" s="30" t="n"/>
      <c r="H795" s="30" t="n"/>
      <c r="I795" s="30" t="n"/>
      <c r="J795" s="30" t="n"/>
      <c r="K795" s="30" t="n"/>
    </row>
    <row r="796" ht="13.2" customHeight="1" s="87">
      <c r="A796" s="30" t="n"/>
      <c r="B796" s="30" t="n"/>
      <c r="C796" s="30" t="n"/>
      <c r="D796" s="30" t="n"/>
      <c r="E796" s="30" t="n"/>
      <c r="F796" s="30" t="n"/>
      <c r="G796" s="30" t="n"/>
      <c r="H796" s="30" t="n"/>
      <c r="I796" s="30" t="n"/>
      <c r="J796" s="30" t="n"/>
      <c r="K796" s="30" t="n"/>
    </row>
    <row r="797" ht="13.2" customHeight="1" s="87">
      <c r="A797" s="30" t="n"/>
      <c r="B797" s="30" t="n"/>
      <c r="C797" s="30" t="n"/>
      <c r="D797" s="30" t="n"/>
      <c r="E797" s="30" t="n"/>
      <c r="F797" s="30" t="n"/>
      <c r="G797" s="30" t="n"/>
      <c r="H797" s="30" t="n"/>
      <c r="I797" s="30" t="n"/>
      <c r="J797" s="30" t="n"/>
      <c r="K797" s="30" t="n"/>
    </row>
    <row r="798" ht="13.2" customHeight="1" s="87">
      <c r="A798" s="30" t="n"/>
      <c r="B798" s="30" t="n"/>
      <c r="C798" s="30" t="n"/>
      <c r="D798" s="30" t="n"/>
      <c r="E798" s="30" t="n"/>
      <c r="F798" s="30" t="n"/>
      <c r="G798" s="30" t="n"/>
      <c r="H798" s="30" t="n"/>
      <c r="I798" s="30" t="n"/>
      <c r="J798" s="30" t="n"/>
      <c r="K798" s="30" t="n"/>
    </row>
    <row r="799" ht="13.2" customHeight="1" s="87">
      <c r="A799" s="30" t="n"/>
      <c r="B799" s="30" t="n"/>
      <c r="C799" s="30" t="n"/>
      <c r="D799" s="30" t="n"/>
      <c r="E799" s="30" t="n"/>
      <c r="F799" s="30" t="n"/>
      <c r="G799" s="30" t="n"/>
      <c r="H799" s="30" t="n"/>
      <c r="I799" s="30" t="n"/>
      <c r="J799" s="30" t="n"/>
      <c r="K799" s="30" t="n"/>
    </row>
    <row r="800" ht="13.2" customHeight="1" s="87">
      <c r="A800" s="30" t="n"/>
      <c r="B800" s="30" t="n"/>
      <c r="C800" s="30" t="n"/>
      <c r="D800" s="30" t="n"/>
      <c r="E800" s="30" t="n"/>
      <c r="F800" s="30" t="n"/>
      <c r="G800" s="30" t="n"/>
      <c r="H800" s="30" t="n"/>
      <c r="I800" s="30" t="n"/>
      <c r="J800" s="30" t="n"/>
      <c r="K800" s="30" t="n"/>
    </row>
    <row r="801" ht="13.2" customHeight="1" s="87">
      <c r="A801" s="30" t="n"/>
      <c r="B801" s="30" t="n"/>
      <c r="C801" s="30" t="n"/>
      <c r="D801" s="30" t="n"/>
      <c r="E801" s="30" t="n"/>
      <c r="F801" s="30" t="n"/>
      <c r="G801" s="30" t="n"/>
      <c r="H801" s="30" t="n"/>
      <c r="I801" s="30" t="n"/>
      <c r="J801" s="30" t="n"/>
      <c r="K801" s="30" t="n"/>
    </row>
    <row r="802" ht="13.2" customHeight="1" s="87">
      <c r="A802" s="30" t="n"/>
      <c r="B802" s="30" t="n"/>
      <c r="C802" s="30" t="n"/>
      <c r="D802" s="30" t="n"/>
      <c r="E802" s="30" t="n"/>
      <c r="F802" s="30" t="n"/>
      <c r="G802" s="30" t="n"/>
      <c r="H802" s="30" t="n"/>
      <c r="I802" s="30" t="n"/>
      <c r="J802" s="30" t="n"/>
      <c r="K802" s="30" t="n"/>
    </row>
    <row r="803" ht="13.2" customHeight="1" s="87">
      <c r="A803" s="30" t="n"/>
      <c r="B803" s="30" t="n"/>
      <c r="C803" s="30" t="n"/>
      <c r="D803" s="30" t="n"/>
      <c r="E803" s="30" t="n"/>
      <c r="F803" s="30" t="n"/>
      <c r="G803" s="30" t="n"/>
      <c r="H803" s="30" t="n"/>
      <c r="I803" s="30" t="n"/>
      <c r="J803" s="30" t="n"/>
      <c r="K803" s="30" t="n"/>
    </row>
    <row r="804" ht="13.2" customHeight="1" s="87">
      <c r="A804" s="30" t="n"/>
      <c r="B804" s="30" t="n"/>
      <c r="C804" s="30" t="n"/>
      <c r="D804" s="30" t="n"/>
      <c r="E804" s="30" t="n"/>
      <c r="F804" s="30" t="n"/>
      <c r="G804" s="30" t="n"/>
      <c r="H804" s="30" t="n"/>
      <c r="I804" s="30" t="n"/>
      <c r="J804" s="30" t="n"/>
      <c r="K804" s="30" t="n"/>
    </row>
    <row r="805" ht="13.2" customHeight="1" s="87">
      <c r="A805" s="30" t="n"/>
      <c r="B805" s="30" t="n"/>
      <c r="C805" s="30" t="n"/>
      <c r="D805" s="30" t="n"/>
      <c r="E805" s="30" t="n"/>
      <c r="F805" s="30" t="n"/>
      <c r="G805" s="30" t="n"/>
      <c r="H805" s="30" t="n"/>
      <c r="I805" s="30" t="n"/>
      <c r="J805" s="30" t="n"/>
      <c r="K805" s="30" t="n"/>
    </row>
    <row r="806" ht="13.2" customHeight="1" s="87">
      <c r="A806" s="30" t="n"/>
      <c r="B806" s="30" t="n"/>
      <c r="C806" s="30" t="n"/>
      <c r="D806" s="30" t="n"/>
      <c r="E806" s="30" t="n"/>
      <c r="F806" s="30" t="n"/>
      <c r="G806" s="30" t="n"/>
      <c r="H806" s="30" t="n"/>
      <c r="I806" s="30" t="n"/>
      <c r="J806" s="30" t="n"/>
      <c r="K806" s="30" t="n"/>
    </row>
    <row r="807" ht="13.2" customHeight="1" s="87">
      <c r="A807" s="30" t="n"/>
      <c r="B807" s="30" t="n"/>
      <c r="C807" s="30" t="n"/>
      <c r="D807" s="30" t="n"/>
      <c r="E807" s="30" t="n"/>
      <c r="F807" s="30" t="n"/>
      <c r="G807" s="30" t="n"/>
      <c r="H807" s="30" t="n"/>
      <c r="I807" s="30" t="n"/>
      <c r="J807" s="30" t="n"/>
      <c r="K807" s="30" t="n"/>
    </row>
    <row r="808" ht="13.2" customHeight="1" s="87">
      <c r="A808" s="30" t="n"/>
      <c r="B808" s="30" t="n"/>
      <c r="C808" s="30" t="n"/>
      <c r="D808" s="30" t="n"/>
      <c r="E808" s="30" t="n"/>
      <c r="F808" s="30" t="n"/>
      <c r="G808" s="30" t="n"/>
      <c r="H808" s="30" t="n"/>
      <c r="I808" s="30" t="n"/>
      <c r="J808" s="30" t="n"/>
      <c r="K808" s="30" t="n"/>
    </row>
    <row r="809" ht="13.2" customHeight="1" s="87">
      <c r="A809" s="30" t="n"/>
      <c r="B809" s="30" t="n"/>
      <c r="C809" s="30" t="n"/>
      <c r="D809" s="30" t="n"/>
      <c r="E809" s="30" t="n"/>
      <c r="F809" s="30" t="n"/>
      <c r="G809" s="30" t="n"/>
      <c r="H809" s="30" t="n"/>
      <c r="I809" s="30" t="n"/>
      <c r="J809" s="30" t="n"/>
      <c r="K809" s="30" t="n"/>
    </row>
    <row r="810" ht="13.2" customHeight="1" s="87">
      <c r="A810" s="30" t="n"/>
      <c r="B810" s="30" t="n"/>
      <c r="C810" s="30" t="n"/>
      <c r="D810" s="30" t="n"/>
      <c r="E810" s="30" t="n"/>
      <c r="F810" s="30" t="n"/>
      <c r="G810" s="30" t="n"/>
      <c r="H810" s="30" t="n"/>
      <c r="I810" s="30" t="n"/>
      <c r="J810" s="30" t="n"/>
      <c r="K810" s="30" t="n"/>
    </row>
    <row r="811" ht="13.2" customHeight="1" s="87">
      <c r="A811" s="30" t="n"/>
      <c r="B811" s="30" t="n"/>
      <c r="C811" s="30" t="n"/>
      <c r="D811" s="30" t="n"/>
      <c r="E811" s="30" t="n"/>
      <c r="F811" s="30" t="n"/>
      <c r="G811" s="30" t="n"/>
      <c r="H811" s="30" t="n"/>
      <c r="I811" s="30" t="n"/>
      <c r="J811" s="30" t="n"/>
      <c r="K811" s="30" t="n"/>
    </row>
    <row r="812" ht="13.2" customHeight="1" s="87">
      <c r="A812" s="30" t="n"/>
      <c r="B812" s="30" t="n"/>
      <c r="C812" s="30" t="n"/>
      <c r="D812" s="30" t="n"/>
      <c r="E812" s="30" t="n"/>
      <c r="F812" s="30" t="n"/>
      <c r="G812" s="30" t="n"/>
      <c r="H812" s="30" t="n"/>
      <c r="I812" s="30" t="n"/>
      <c r="J812" s="30" t="n"/>
      <c r="K812" s="30" t="n"/>
    </row>
    <row r="813" ht="13.2" customHeight="1" s="87">
      <c r="A813" s="30" t="n"/>
      <c r="B813" s="30" t="n"/>
      <c r="C813" s="30" t="n"/>
      <c r="D813" s="30" t="n"/>
      <c r="E813" s="30" t="n"/>
      <c r="F813" s="30" t="n"/>
      <c r="G813" s="30" t="n"/>
      <c r="H813" s="30" t="n"/>
      <c r="I813" s="30" t="n"/>
      <c r="J813" s="30" t="n"/>
      <c r="K813" s="30" t="n"/>
    </row>
    <row r="814" ht="13.2" customHeight="1" s="87">
      <c r="A814" s="30" t="n"/>
      <c r="B814" s="30" t="n"/>
      <c r="C814" s="30" t="n"/>
      <c r="D814" s="30" t="n"/>
      <c r="E814" s="30" t="n"/>
      <c r="F814" s="30" t="n"/>
      <c r="G814" s="30" t="n"/>
      <c r="H814" s="30" t="n"/>
      <c r="I814" s="30" t="n"/>
      <c r="J814" s="30" t="n"/>
      <c r="K814" s="30" t="n"/>
    </row>
    <row r="815" ht="13.2" customHeight="1" s="87">
      <c r="A815" s="30" t="n"/>
      <c r="B815" s="30" t="n"/>
      <c r="C815" s="30" t="n"/>
      <c r="D815" s="30" t="n"/>
      <c r="E815" s="30" t="n"/>
      <c r="F815" s="30" t="n"/>
      <c r="G815" s="30" t="n"/>
      <c r="H815" s="30" t="n"/>
      <c r="I815" s="30" t="n"/>
      <c r="J815" s="30" t="n"/>
      <c r="K815" s="30" t="n"/>
    </row>
    <row r="816" ht="13.2" customHeight="1" s="87">
      <c r="A816" s="30" t="n"/>
      <c r="B816" s="30" t="n"/>
      <c r="C816" s="30" t="n"/>
      <c r="D816" s="30" t="n"/>
      <c r="E816" s="30" t="n"/>
      <c r="F816" s="30" t="n"/>
      <c r="G816" s="30" t="n"/>
      <c r="H816" s="30" t="n"/>
      <c r="I816" s="30" t="n"/>
      <c r="J816" s="30" t="n"/>
      <c r="K816" s="30" t="n"/>
    </row>
    <row r="817" ht="13.2" customHeight="1" s="87">
      <c r="A817" s="30" t="n"/>
      <c r="B817" s="30" t="n"/>
      <c r="C817" s="30" t="n"/>
      <c r="D817" s="30" t="n"/>
      <c r="E817" s="30" t="n"/>
      <c r="F817" s="30" t="n"/>
      <c r="G817" s="30" t="n"/>
      <c r="H817" s="30" t="n"/>
      <c r="I817" s="30" t="n"/>
      <c r="J817" s="30" t="n"/>
      <c r="K817" s="30" t="n"/>
    </row>
    <row r="818" ht="13.2" customHeight="1" s="87">
      <c r="A818" s="30" t="n"/>
      <c r="B818" s="30" t="n"/>
      <c r="C818" s="30" t="n"/>
      <c r="D818" s="30" t="n"/>
      <c r="E818" s="30" t="n"/>
      <c r="F818" s="30" t="n"/>
      <c r="G818" s="30" t="n"/>
      <c r="H818" s="30" t="n"/>
      <c r="I818" s="30" t="n"/>
      <c r="J818" s="30" t="n"/>
      <c r="K818" s="30" t="n"/>
    </row>
    <row r="819" ht="13.2" customHeight="1" s="87">
      <c r="A819" s="30" t="n"/>
      <c r="B819" s="30" t="n"/>
      <c r="C819" s="30" t="n"/>
      <c r="D819" s="30" t="n"/>
      <c r="E819" s="30" t="n"/>
      <c r="F819" s="30" t="n"/>
      <c r="G819" s="30" t="n"/>
      <c r="H819" s="30" t="n"/>
      <c r="I819" s="30" t="n"/>
      <c r="J819" s="30" t="n"/>
      <c r="K819" s="30" t="n"/>
    </row>
    <row r="820" ht="13.2" customHeight="1" s="87">
      <c r="A820" s="30" t="n"/>
      <c r="B820" s="30" t="n"/>
      <c r="C820" s="30" t="n"/>
      <c r="D820" s="30" t="n"/>
      <c r="E820" s="30" t="n"/>
      <c r="F820" s="30" t="n"/>
      <c r="G820" s="30" t="n"/>
      <c r="H820" s="30" t="n"/>
      <c r="I820" s="30" t="n"/>
      <c r="J820" s="30" t="n"/>
      <c r="K820" s="30" t="n"/>
    </row>
    <row r="821" ht="13.2" customHeight="1" s="87">
      <c r="A821" s="30" t="n"/>
      <c r="B821" s="30" t="n"/>
      <c r="C821" s="30" t="n"/>
      <c r="D821" s="30" t="n"/>
      <c r="E821" s="30" t="n"/>
      <c r="F821" s="30" t="n"/>
      <c r="G821" s="30" t="n"/>
      <c r="H821" s="30" t="n"/>
      <c r="I821" s="30" t="n"/>
      <c r="J821" s="30" t="n"/>
      <c r="K821" s="30" t="n"/>
    </row>
    <row r="822" ht="13.2" customHeight="1" s="87">
      <c r="A822" s="30" t="n"/>
      <c r="B822" s="30" t="n"/>
      <c r="C822" s="30" t="n"/>
      <c r="D822" s="30" t="n"/>
      <c r="E822" s="30" t="n"/>
      <c r="F822" s="30" t="n"/>
      <c r="G822" s="30" t="n"/>
      <c r="H822" s="30" t="n"/>
      <c r="I822" s="30" t="n"/>
      <c r="J822" s="30" t="n"/>
      <c r="K822" s="30" t="n"/>
    </row>
    <row r="823" ht="13.2" customHeight="1" s="87">
      <c r="A823" s="30" t="n"/>
      <c r="B823" s="30" t="n"/>
      <c r="C823" s="30" t="n"/>
      <c r="D823" s="30" t="n"/>
      <c r="E823" s="30" t="n"/>
      <c r="F823" s="30" t="n"/>
      <c r="G823" s="30" t="n"/>
      <c r="H823" s="30" t="n"/>
      <c r="I823" s="30" t="n"/>
      <c r="J823" s="30" t="n"/>
      <c r="K823" s="30" t="n"/>
    </row>
    <row r="824" ht="13.2" customHeight="1" s="87">
      <c r="A824" s="30" t="n"/>
      <c r="B824" s="30" t="n"/>
      <c r="C824" s="30" t="n"/>
      <c r="D824" s="30" t="n"/>
      <c r="E824" s="30" t="n"/>
      <c r="F824" s="30" t="n"/>
      <c r="G824" s="30" t="n"/>
      <c r="H824" s="30" t="n"/>
      <c r="I824" s="30" t="n"/>
      <c r="J824" s="30" t="n"/>
      <c r="K824" s="30" t="n"/>
    </row>
    <row r="825" ht="13.2" customHeight="1" s="87">
      <c r="A825" s="30" t="n"/>
      <c r="B825" s="30" t="n"/>
      <c r="C825" s="30" t="n"/>
      <c r="D825" s="30" t="n"/>
      <c r="E825" s="30" t="n"/>
      <c r="F825" s="30" t="n"/>
      <c r="G825" s="30" t="n"/>
      <c r="H825" s="30" t="n"/>
      <c r="I825" s="30" t="n"/>
      <c r="J825" s="30" t="n"/>
      <c r="K825" s="30" t="n"/>
    </row>
    <row r="826" ht="13.2" customHeight="1" s="87">
      <c r="A826" s="30" t="n"/>
      <c r="B826" s="30" t="n"/>
      <c r="C826" s="30" t="n"/>
      <c r="D826" s="30" t="n"/>
      <c r="E826" s="30" t="n"/>
      <c r="F826" s="30" t="n"/>
      <c r="G826" s="30" t="n"/>
      <c r="H826" s="30" t="n"/>
      <c r="I826" s="30" t="n"/>
      <c r="J826" s="30" t="n"/>
      <c r="K826" s="30" t="n"/>
    </row>
    <row r="827" ht="13.2" customHeight="1" s="87">
      <c r="A827" s="30" t="n"/>
      <c r="B827" s="30" t="n"/>
      <c r="C827" s="30" t="n"/>
      <c r="D827" s="30" t="n"/>
      <c r="E827" s="30" t="n"/>
      <c r="F827" s="30" t="n"/>
      <c r="G827" s="30" t="n"/>
      <c r="H827" s="30" t="n"/>
      <c r="I827" s="30" t="n"/>
      <c r="J827" s="30" t="n"/>
      <c r="K827" s="30" t="n"/>
    </row>
    <row r="828" ht="13.2" customHeight="1" s="87">
      <c r="A828" s="30" t="n"/>
      <c r="B828" s="30" t="n"/>
      <c r="C828" s="30" t="n"/>
      <c r="D828" s="30" t="n"/>
      <c r="E828" s="30" t="n"/>
      <c r="F828" s="30" t="n"/>
      <c r="G828" s="30" t="n"/>
      <c r="H828" s="30" t="n"/>
      <c r="I828" s="30" t="n"/>
      <c r="J828" s="30" t="n"/>
      <c r="K828" s="30" t="n"/>
    </row>
    <row r="829" ht="13.2" customHeight="1" s="87">
      <c r="A829" s="30" t="n"/>
      <c r="B829" s="30" t="n"/>
      <c r="C829" s="30" t="n"/>
      <c r="D829" s="30" t="n"/>
      <c r="E829" s="30" t="n"/>
      <c r="F829" s="30" t="n"/>
      <c r="G829" s="30" t="n"/>
      <c r="H829" s="30" t="n"/>
      <c r="I829" s="30" t="n"/>
      <c r="J829" s="30" t="n"/>
      <c r="K829" s="30" t="n"/>
    </row>
    <row r="830" ht="13.2" customHeight="1" s="87">
      <c r="A830" s="30" t="n"/>
      <c r="B830" s="30" t="n"/>
      <c r="C830" s="30" t="n"/>
      <c r="D830" s="30" t="n"/>
      <c r="E830" s="30" t="n"/>
      <c r="F830" s="30" t="n"/>
      <c r="G830" s="30" t="n"/>
      <c r="H830" s="30" t="n"/>
      <c r="I830" s="30" t="n"/>
      <c r="J830" s="30" t="n"/>
      <c r="K830" s="30" t="n"/>
    </row>
    <row r="831" ht="13.2" customHeight="1" s="87">
      <c r="A831" s="30" t="n"/>
      <c r="B831" s="30" t="n"/>
      <c r="C831" s="30" t="n"/>
      <c r="D831" s="30" t="n"/>
      <c r="E831" s="30" t="n"/>
      <c r="F831" s="30" t="n"/>
      <c r="G831" s="30" t="n"/>
      <c r="H831" s="30" t="n"/>
      <c r="I831" s="30" t="n"/>
      <c r="J831" s="30" t="n"/>
      <c r="K831" s="30" t="n"/>
    </row>
    <row r="832" ht="13.2" customHeight="1" s="87">
      <c r="A832" s="30" t="n"/>
      <c r="B832" s="30" t="n"/>
      <c r="C832" s="30" t="n"/>
      <c r="D832" s="30" t="n"/>
      <c r="E832" s="30" t="n"/>
      <c r="F832" s="30" t="n"/>
      <c r="G832" s="30" t="n"/>
      <c r="H832" s="30" t="n"/>
      <c r="I832" s="30" t="n"/>
      <c r="J832" s="30" t="n"/>
      <c r="K832" s="30" t="n"/>
    </row>
    <row r="833" ht="13.2" customHeight="1" s="87">
      <c r="A833" s="30" t="n"/>
      <c r="B833" s="30" t="n"/>
      <c r="C833" s="30" t="n"/>
      <c r="D833" s="30" t="n"/>
      <c r="E833" s="30" t="n"/>
      <c r="F833" s="30" t="n"/>
      <c r="G833" s="30" t="n"/>
      <c r="H833" s="30" t="n"/>
      <c r="I833" s="30" t="n"/>
      <c r="J833" s="30" t="n"/>
      <c r="K833" s="30" t="n"/>
    </row>
    <row r="834" ht="13.2" customHeight="1" s="87">
      <c r="A834" s="30" t="n"/>
      <c r="B834" s="30" t="n"/>
      <c r="C834" s="30" t="n"/>
      <c r="D834" s="30" t="n"/>
      <c r="E834" s="30" t="n"/>
      <c r="F834" s="30" t="n"/>
      <c r="G834" s="30" t="n"/>
      <c r="H834" s="30" t="n"/>
      <c r="I834" s="30" t="n"/>
      <c r="J834" s="30" t="n"/>
      <c r="K834" s="30" t="n"/>
    </row>
    <row r="835" ht="13.2" customHeight="1" s="87">
      <c r="A835" s="30" t="n"/>
      <c r="B835" s="30" t="n"/>
      <c r="C835" s="30" t="n"/>
      <c r="D835" s="30" t="n"/>
      <c r="E835" s="30" t="n"/>
      <c r="F835" s="30" t="n"/>
      <c r="G835" s="30" t="n"/>
      <c r="H835" s="30" t="n"/>
      <c r="I835" s="30" t="n"/>
      <c r="J835" s="30" t="n"/>
      <c r="K835" s="30" t="n"/>
    </row>
    <row r="836" ht="13.2" customHeight="1" s="87">
      <c r="A836" s="30" t="n"/>
      <c r="B836" s="30" t="n"/>
      <c r="C836" s="30" t="n"/>
      <c r="D836" s="30" t="n"/>
      <c r="E836" s="30" t="n"/>
      <c r="F836" s="30" t="n"/>
      <c r="G836" s="30" t="n"/>
      <c r="H836" s="30" t="n"/>
      <c r="I836" s="30" t="n"/>
      <c r="J836" s="30" t="n"/>
      <c r="K836" s="30" t="n"/>
    </row>
    <row r="837" ht="13.2" customHeight="1" s="87">
      <c r="A837" s="30" t="n"/>
      <c r="B837" s="30" t="n"/>
      <c r="C837" s="30" t="n"/>
      <c r="D837" s="30" t="n"/>
      <c r="E837" s="30" t="n"/>
      <c r="F837" s="30" t="n"/>
      <c r="G837" s="30" t="n"/>
      <c r="H837" s="30" t="n"/>
      <c r="I837" s="30" t="n"/>
      <c r="J837" s="30" t="n"/>
      <c r="K837" s="30" t="n"/>
    </row>
    <row r="838" ht="13.2" customHeight="1" s="87">
      <c r="A838" s="30" t="n"/>
      <c r="B838" s="30" t="n"/>
      <c r="C838" s="30" t="n"/>
      <c r="D838" s="30" t="n"/>
      <c r="E838" s="30" t="n"/>
      <c r="F838" s="30" t="n"/>
      <c r="G838" s="30" t="n"/>
      <c r="H838" s="30" t="n"/>
      <c r="I838" s="30" t="n"/>
      <c r="J838" s="30" t="n"/>
      <c r="K838" s="30" t="n"/>
    </row>
    <row r="839" ht="13.2" customHeight="1" s="87">
      <c r="A839" s="30" t="n"/>
      <c r="B839" s="30" t="n"/>
      <c r="C839" s="30" t="n"/>
      <c r="D839" s="30" t="n"/>
      <c r="E839" s="30" t="n"/>
      <c r="F839" s="30" t="n"/>
      <c r="G839" s="30" t="n"/>
      <c r="H839" s="30" t="n"/>
      <c r="I839" s="30" t="n"/>
      <c r="J839" s="30" t="n"/>
      <c r="K839" s="30" t="n"/>
    </row>
    <row r="840" ht="13.2" customHeight="1" s="87">
      <c r="A840" s="30" t="n"/>
      <c r="B840" s="30" t="n"/>
      <c r="C840" s="30" t="n"/>
      <c r="D840" s="30" t="n"/>
      <c r="E840" s="30" t="n"/>
      <c r="F840" s="30" t="n"/>
      <c r="G840" s="30" t="n"/>
      <c r="H840" s="30" t="n"/>
      <c r="I840" s="30" t="n"/>
      <c r="J840" s="30" t="n"/>
      <c r="K840" s="30" t="n"/>
    </row>
    <row r="841" ht="13.2" customHeight="1" s="87">
      <c r="A841" s="30" t="n"/>
      <c r="B841" s="30" t="n"/>
      <c r="C841" s="30" t="n"/>
      <c r="D841" s="30" t="n"/>
      <c r="E841" s="30" t="n"/>
      <c r="F841" s="30" t="n"/>
      <c r="G841" s="30" t="n"/>
      <c r="H841" s="30" t="n"/>
      <c r="I841" s="30" t="n"/>
      <c r="J841" s="30" t="n"/>
      <c r="K841" s="30" t="n"/>
    </row>
    <row r="842" ht="13.2" customHeight="1" s="87">
      <c r="A842" s="30" t="n"/>
      <c r="B842" s="30" t="n"/>
      <c r="C842" s="30" t="n"/>
      <c r="D842" s="30" t="n"/>
      <c r="E842" s="30" t="n"/>
      <c r="F842" s="30" t="n"/>
      <c r="G842" s="30" t="n"/>
      <c r="H842" s="30" t="n"/>
      <c r="I842" s="30" t="n"/>
      <c r="J842" s="30" t="n"/>
      <c r="K842" s="30" t="n"/>
    </row>
    <row r="843" ht="13.2" customHeight="1" s="87">
      <c r="A843" s="30" t="n"/>
      <c r="B843" s="30" t="n"/>
      <c r="C843" s="30" t="n"/>
      <c r="D843" s="30" t="n"/>
      <c r="E843" s="30" t="n"/>
      <c r="F843" s="30" t="n"/>
      <c r="G843" s="30" t="n"/>
      <c r="H843" s="30" t="n"/>
      <c r="I843" s="30" t="n"/>
      <c r="J843" s="30" t="n"/>
      <c r="K843" s="30" t="n"/>
    </row>
    <row r="844" ht="13.2" customHeight="1" s="87">
      <c r="A844" s="30" t="n"/>
      <c r="B844" s="30" t="n"/>
      <c r="C844" s="30" t="n"/>
      <c r="D844" s="30" t="n"/>
      <c r="E844" s="30" t="n"/>
      <c r="F844" s="30" t="n"/>
      <c r="G844" s="30" t="n"/>
      <c r="H844" s="30" t="n"/>
      <c r="I844" s="30" t="n"/>
      <c r="J844" s="30" t="n"/>
      <c r="K844" s="30" t="n"/>
    </row>
    <row r="845" ht="13.2" customHeight="1" s="87">
      <c r="A845" s="30" t="n"/>
      <c r="B845" s="30" t="n"/>
      <c r="C845" s="30" t="n"/>
      <c r="D845" s="30" t="n"/>
      <c r="E845" s="30" t="n"/>
      <c r="F845" s="30" t="n"/>
      <c r="G845" s="30" t="n"/>
      <c r="H845" s="30" t="n"/>
      <c r="I845" s="30" t="n"/>
      <c r="J845" s="30" t="n"/>
      <c r="K845" s="30" t="n"/>
    </row>
    <row r="846" ht="13.2" customHeight="1" s="87">
      <c r="A846" s="30" t="n"/>
      <c r="B846" s="30" t="n"/>
      <c r="C846" s="30" t="n"/>
      <c r="D846" s="30" t="n"/>
      <c r="E846" s="30" t="n"/>
      <c r="F846" s="30" t="n"/>
      <c r="G846" s="30" t="n"/>
      <c r="H846" s="30" t="n"/>
      <c r="I846" s="30" t="n"/>
      <c r="J846" s="30" t="n"/>
      <c r="K846" s="30" t="n"/>
    </row>
    <row r="847" ht="13.2" customHeight="1" s="87">
      <c r="A847" s="30" t="n"/>
      <c r="B847" s="30" t="n"/>
      <c r="C847" s="30" t="n"/>
      <c r="D847" s="30" t="n"/>
      <c r="E847" s="30" t="n"/>
      <c r="F847" s="30" t="n"/>
      <c r="G847" s="30" t="n"/>
      <c r="H847" s="30" t="n"/>
      <c r="I847" s="30" t="n"/>
      <c r="J847" s="30" t="n"/>
      <c r="K847" s="30" t="n"/>
    </row>
    <row r="848" ht="13.2" customHeight="1" s="87">
      <c r="A848" s="30" t="n"/>
      <c r="B848" s="30" t="n"/>
      <c r="C848" s="30" t="n"/>
      <c r="D848" s="30" t="n"/>
      <c r="E848" s="30" t="n"/>
      <c r="F848" s="30" t="n"/>
      <c r="G848" s="30" t="n"/>
      <c r="H848" s="30" t="n"/>
      <c r="I848" s="30" t="n"/>
      <c r="J848" s="30" t="n"/>
      <c r="K848" s="30" t="n"/>
    </row>
    <row r="849" ht="13.2" customHeight="1" s="87">
      <c r="A849" s="30" t="n"/>
      <c r="B849" s="30" t="n"/>
      <c r="C849" s="30" t="n"/>
      <c r="D849" s="30" t="n"/>
      <c r="E849" s="30" t="n"/>
      <c r="F849" s="30" t="n"/>
      <c r="G849" s="30" t="n"/>
      <c r="H849" s="30" t="n"/>
      <c r="I849" s="30" t="n"/>
      <c r="J849" s="30" t="n"/>
      <c r="K849" s="30" t="n"/>
    </row>
    <row r="850" ht="13.2" customHeight="1" s="87">
      <c r="A850" s="30" t="n"/>
      <c r="B850" s="30" t="n"/>
      <c r="C850" s="30" t="n"/>
      <c r="D850" s="30" t="n"/>
      <c r="E850" s="30" t="n"/>
      <c r="F850" s="30" t="n"/>
      <c r="G850" s="30" t="n"/>
      <c r="H850" s="30" t="n"/>
      <c r="I850" s="30" t="n"/>
      <c r="J850" s="30" t="n"/>
      <c r="K850" s="30" t="n"/>
    </row>
    <row r="851" ht="13.2" customHeight="1" s="87">
      <c r="A851" s="30" t="n"/>
      <c r="B851" s="30" t="n"/>
      <c r="C851" s="30" t="n"/>
      <c r="D851" s="30" t="n"/>
      <c r="E851" s="30" t="n"/>
      <c r="F851" s="30" t="n"/>
      <c r="G851" s="30" t="n"/>
      <c r="H851" s="30" t="n"/>
      <c r="I851" s="30" t="n"/>
      <c r="J851" s="30" t="n"/>
      <c r="K851" s="30" t="n"/>
    </row>
    <row r="852" ht="13.2" customHeight="1" s="87">
      <c r="A852" s="30" t="n"/>
      <c r="B852" s="30" t="n"/>
      <c r="C852" s="30" t="n"/>
      <c r="D852" s="30" t="n"/>
      <c r="E852" s="30" t="n"/>
      <c r="F852" s="30" t="n"/>
      <c r="G852" s="30" t="n"/>
      <c r="H852" s="30" t="n"/>
      <c r="I852" s="30" t="n"/>
      <c r="J852" s="30" t="n"/>
      <c r="K852" s="30" t="n"/>
    </row>
    <row r="853" ht="13.2" customHeight="1" s="87">
      <c r="A853" s="30" t="n"/>
      <c r="B853" s="30" t="n"/>
      <c r="C853" s="30" t="n"/>
      <c r="D853" s="30" t="n"/>
      <c r="E853" s="30" t="n"/>
      <c r="F853" s="30" t="n"/>
      <c r="G853" s="30" t="n"/>
      <c r="H853" s="30" t="n"/>
      <c r="I853" s="30" t="n"/>
      <c r="J853" s="30" t="n"/>
      <c r="K853" s="30" t="n"/>
    </row>
    <row r="854" ht="13.2" customHeight="1" s="87">
      <c r="A854" s="30" t="n"/>
      <c r="B854" s="30" t="n"/>
      <c r="C854" s="30" t="n"/>
      <c r="D854" s="30" t="n"/>
      <c r="E854" s="30" t="n"/>
      <c r="F854" s="30" t="n"/>
      <c r="G854" s="30" t="n"/>
      <c r="H854" s="30" t="n"/>
      <c r="I854" s="30" t="n"/>
      <c r="J854" s="30" t="n"/>
      <c r="K854" s="30" t="n"/>
    </row>
    <row r="855" ht="13.2" customHeight="1" s="87">
      <c r="A855" s="30" t="n"/>
      <c r="B855" s="30" t="n"/>
      <c r="C855" s="30" t="n"/>
      <c r="D855" s="30" t="n"/>
      <c r="E855" s="30" t="n"/>
      <c r="F855" s="30" t="n"/>
      <c r="G855" s="30" t="n"/>
      <c r="H855" s="30" t="n"/>
      <c r="I855" s="30" t="n"/>
      <c r="J855" s="30" t="n"/>
      <c r="K855" s="30" t="n"/>
    </row>
    <row r="856" ht="13.2" customHeight="1" s="87">
      <c r="A856" s="30" t="n"/>
      <c r="B856" s="30" t="n"/>
      <c r="C856" s="30" t="n"/>
      <c r="D856" s="30" t="n"/>
      <c r="E856" s="30" t="n"/>
      <c r="F856" s="30" t="n"/>
      <c r="G856" s="30" t="n"/>
      <c r="H856" s="30" t="n"/>
      <c r="I856" s="30" t="n"/>
      <c r="J856" s="30" t="n"/>
      <c r="K856" s="30" t="n"/>
    </row>
    <row r="857" ht="13.2" customHeight="1" s="87">
      <c r="A857" s="30" t="n"/>
      <c r="B857" s="30" t="n"/>
      <c r="C857" s="30" t="n"/>
      <c r="D857" s="30" t="n"/>
      <c r="E857" s="30" t="n"/>
      <c r="F857" s="30" t="n"/>
      <c r="G857" s="30" t="n"/>
      <c r="H857" s="30" t="n"/>
      <c r="I857" s="30" t="n"/>
      <c r="J857" s="30" t="n"/>
      <c r="K857" s="30" t="n"/>
    </row>
    <row r="858" ht="13.2" customHeight="1" s="87">
      <c r="A858" s="30" t="n"/>
      <c r="B858" s="30" t="n"/>
      <c r="C858" s="30" t="n"/>
      <c r="D858" s="30" t="n"/>
      <c r="E858" s="30" t="n"/>
      <c r="F858" s="30" t="n"/>
      <c r="G858" s="30" t="n"/>
      <c r="H858" s="30" t="n"/>
      <c r="I858" s="30" t="n"/>
      <c r="J858" s="30" t="n"/>
      <c r="K858" s="30" t="n"/>
    </row>
    <row r="859" ht="13.2" customHeight="1" s="87">
      <c r="A859" s="30" t="n"/>
      <c r="B859" s="30" t="n"/>
      <c r="C859" s="30" t="n"/>
      <c r="D859" s="30" t="n"/>
      <c r="E859" s="30" t="n"/>
      <c r="F859" s="30" t="n"/>
      <c r="G859" s="30" t="n"/>
      <c r="H859" s="30" t="n"/>
      <c r="I859" s="30" t="n"/>
      <c r="J859" s="30" t="n"/>
      <c r="K859" s="30" t="n"/>
    </row>
    <row r="860" ht="13.2" customHeight="1" s="87">
      <c r="A860" s="30" t="n"/>
      <c r="B860" s="30" t="n"/>
      <c r="C860" s="30" t="n"/>
      <c r="D860" s="30" t="n"/>
      <c r="E860" s="30" t="n"/>
      <c r="F860" s="30" t="n"/>
      <c r="G860" s="30" t="n"/>
      <c r="H860" s="30" t="n"/>
      <c r="I860" s="30" t="n"/>
      <c r="J860" s="30" t="n"/>
      <c r="K860" s="30" t="n"/>
    </row>
    <row r="861" ht="13.2" customHeight="1" s="87">
      <c r="A861" s="30" t="n"/>
      <c r="B861" s="30" t="n"/>
      <c r="C861" s="30" t="n"/>
      <c r="D861" s="30" t="n"/>
      <c r="E861" s="30" t="n"/>
      <c r="F861" s="30" t="n"/>
      <c r="G861" s="30" t="n"/>
      <c r="H861" s="30" t="n"/>
      <c r="I861" s="30" t="n"/>
      <c r="J861" s="30" t="n"/>
      <c r="K861" s="30" t="n"/>
    </row>
    <row r="862" ht="13.2" customHeight="1" s="87">
      <c r="A862" s="30" t="n"/>
      <c r="B862" s="30" t="n"/>
      <c r="C862" s="30" t="n"/>
      <c r="D862" s="30" t="n"/>
      <c r="E862" s="30" t="n"/>
      <c r="F862" s="30" t="n"/>
      <c r="G862" s="30" t="n"/>
      <c r="H862" s="30" t="n"/>
      <c r="I862" s="30" t="n"/>
      <c r="J862" s="30" t="n"/>
      <c r="K862" s="30" t="n"/>
    </row>
    <row r="863" ht="13.2" customHeight="1" s="87">
      <c r="A863" s="30" t="n"/>
      <c r="B863" s="30" t="n"/>
      <c r="C863" s="30" t="n"/>
      <c r="D863" s="30" t="n"/>
      <c r="E863" s="30" t="n"/>
      <c r="F863" s="30" t="n"/>
      <c r="G863" s="30" t="n"/>
      <c r="H863" s="30" t="n"/>
      <c r="I863" s="30" t="n"/>
      <c r="J863" s="30" t="n"/>
      <c r="K863" s="30" t="n"/>
    </row>
    <row r="864" ht="13.2" customHeight="1" s="87">
      <c r="A864" s="30" t="n"/>
      <c r="B864" s="30" t="n"/>
      <c r="C864" s="30" t="n"/>
      <c r="D864" s="30" t="n"/>
      <c r="E864" s="30" t="n"/>
      <c r="F864" s="30" t="n"/>
      <c r="G864" s="30" t="n"/>
      <c r="H864" s="30" t="n"/>
      <c r="I864" s="30" t="n"/>
      <c r="J864" s="30" t="n"/>
      <c r="K864" s="30" t="n"/>
    </row>
    <row r="865" ht="13.2" customHeight="1" s="87">
      <c r="A865" s="30" t="n"/>
      <c r="B865" s="30" t="n"/>
      <c r="C865" s="30" t="n"/>
      <c r="D865" s="30" t="n"/>
      <c r="E865" s="30" t="n"/>
      <c r="F865" s="30" t="n"/>
      <c r="G865" s="30" t="n"/>
      <c r="H865" s="30" t="n"/>
      <c r="I865" s="30" t="n"/>
      <c r="J865" s="30" t="n"/>
      <c r="K865" s="30" t="n"/>
    </row>
    <row r="866" ht="13.2" customHeight="1" s="87">
      <c r="A866" s="30" t="n"/>
      <c r="B866" s="30" t="n"/>
      <c r="C866" s="30" t="n"/>
      <c r="D866" s="30" t="n"/>
      <c r="E866" s="30" t="n"/>
      <c r="F866" s="30" t="n"/>
      <c r="G866" s="30" t="n"/>
      <c r="H866" s="30" t="n"/>
      <c r="I866" s="30" t="n"/>
      <c r="J866" s="30" t="n"/>
      <c r="K866" s="30" t="n"/>
    </row>
    <row r="867" ht="13.2" customHeight="1" s="87">
      <c r="A867" s="30" t="n"/>
      <c r="B867" s="30" t="n"/>
      <c r="C867" s="30" t="n"/>
      <c r="D867" s="30" t="n"/>
      <c r="E867" s="30" t="n"/>
      <c r="F867" s="30" t="n"/>
      <c r="G867" s="30" t="n"/>
      <c r="H867" s="30" t="n"/>
      <c r="I867" s="30" t="n"/>
      <c r="J867" s="30" t="n"/>
      <c r="K867" s="30" t="n"/>
    </row>
    <row r="868" ht="13.2" customHeight="1" s="87">
      <c r="A868" s="30" t="n"/>
      <c r="B868" s="30" t="n"/>
      <c r="C868" s="30" t="n"/>
      <c r="D868" s="30" t="n"/>
      <c r="E868" s="30" t="n"/>
      <c r="F868" s="30" t="n"/>
      <c r="G868" s="30" t="n"/>
      <c r="H868" s="30" t="n"/>
      <c r="I868" s="30" t="n"/>
      <c r="J868" s="30" t="n"/>
      <c r="K868" s="30" t="n"/>
    </row>
    <row r="869" ht="13.2" customHeight="1" s="87">
      <c r="A869" s="30" t="n"/>
      <c r="B869" s="30" t="n"/>
      <c r="C869" s="30" t="n"/>
      <c r="D869" s="30" t="n"/>
      <c r="E869" s="30" t="n"/>
      <c r="F869" s="30" t="n"/>
      <c r="G869" s="30" t="n"/>
      <c r="H869" s="30" t="n"/>
      <c r="I869" s="30" t="n"/>
      <c r="J869" s="30" t="n"/>
      <c r="K869" s="30" t="n"/>
    </row>
    <row r="870" ht="13.2" customHeight="1" s="87">
      <c r="A870" s="30" t="n"/>
      <c r="B870" s="30" t="n"/>
      <c r="C870" s="30" t="n"/>
      <c r="D870" s="30" t="n"/>
      <c r="E870" s="30" t="n"/>
      <c r="F870" s="30" t="n"/>
      <c r="G870" s="30" t="n"/>
      <c r="H870" s="30" t="n"/>
      <c r="I870" s="30" t="n"/>
      <c r="J870" s="30" t="n"/>
      <c r="K870" s="30" t="n"/>
    </row>
    <row r="871" ht="13.2" customHeight="1" s="87">
      <c r="A871" s="30" t="n"/>
      <c r="B871" s="30" t="n"/>
      <c r="C871" s="30" t="n"/>
      <c r="D871" s="30" t="n"/>
      <c r="E871" s="30" t="n"/>
      <c r="F871" s="30" t="n"/>
      <c r="G871" s="30" t="n"/>
      <c r="H871" s="30" t="n"/>
      <c r="I871" s="30" t="n"/>
      <c r="J871" s="30" t="n"/>
      <c r="K871" s="30" t="n"/>
    </row>
    <row r="872" ht="13.2" customHeight="1" s="87">
      <c r="A872" s="30" t="n"/>
      <c r="B872" s="30" t="n"/>
      <c r="C872" s="30" t="n"/>
      <c r="D872" s="30" t="n"/>
      <c r="E872" s="30" t="n"/>
      <c r="F872" s="30" t="n"/>
      <c r="G872" s="30" t="n"/>
      <c r="H872" s="30" t="n"/>
      <c r="I872" s="30" t="n"/>
      <c r="J872" s="30" t="n"/>
      <c r="K872" s="30" t="n"/>
    </row>
    <row r="873" ht="13.2" customHeight="1" s="87">
      <c r="A873" s="30" t="n"/>
      <c r="B873" s="30" t="n"/>
      <c r="C873" s="30" t="n"/>
      <c r="D873" s="30" t="n"/>
      <c r="E873" s="30" t="n"/>
      <c r="F873" s="30" t="n"/>
      <c r="G873" s="30" t="n"/>
      <c r="H873" s="30" t="n"/>
      <c r="I873" s="30" t="n"/>
      <c r="J873" s="30" t="n"/>
      <c r="K873" s="30" t="n"/>
    </row>
    <row r="874" ht="13.2" customHeight="1" s="87">
      <c r="A874" s="30" t="n"/>
      <c r="B874" s="30" t="n"/>
      <c r="C874" s="30" t="n"/>
      <c r="D874" s="30" t="n"/>
      <c r="E874" s="30" t="n"/>
      <c r="F874" s="30" t="n"/>
      <c r="G874" s="30" t="n"/>
      <c r="H874" s="30" t="n"/>
      <c r="I874" s="30" t="n"/>
      <c r="J874" s="30" t="n"/>
      <c r="K874" s="30" t="n"/>
    </row>
    <row r="875" ht="13.2" customHeight="1" s="87">
      <c r="A875" s="30" t="n"/>
      <c r="B875" s="30" t="n"/>
      <c r="C875" s="30" t="n"/>
      <c r="D875" s="30" t="n"/>
      <c r="E875" s="30" t="n"/>
      <c r="F875" s="30" t="n"/>
      <c r="G875" s="30" t="n"/>
      <c r="H875" s="30" t="n"/>
      <c r="I875" s="30" t="n"/>
      <c r="J875" s="30" t="n"/>
      <c r="K875" s="30" t="n"/>
    </row>
    <row r="876" ht="13.2" customHeight="1" s="87">
      <c r="A876" s="30" t="n"/>
      <c r="B876" s="30" t="n"/>
      <c r="C876" s="30" t="n"/>
      <c r="D876" s="30" t="n"/>
      <c r="E876" s="30" t="n"/>
      <c r="F876" s="30" t="n"/>
      <c r="G876" s="30" t="n"/>
      <c r="H876" s="30" t="n"/>
      <c r="I876" s="30" t="n"/>
      <c r="J876" s="30" t="n"/>
      <c r="K876" s="30" t="n"/>
    </row>
    <row r="877" ht="13.2" customHeight="1" s="87">
      <c r="A877" s="30" t="n"/>
      <c r="B877" s="30" t="n"/>
      <c r="C877" s="30" t="n"/>
      <c r="D877" s="30" t="n"/>
      <c r="E877" s="30" t="n"/>
      <c r="F877" s="30" t="n"/>
      <c r="G877" s="30" t="n"/>
      <c r="H877" s="30" t="n"/>
      <c r="I877" s="30" t="n"/>
      <c r="J877" s="30" t="n"/>
      <c r="K877" s="30" t="n"/>
    </row>
    <row r="878" ht="13.2" customHeight="1" s="87">
      <c r="A878" s="30" t="n"/>
      <c r="B878" s="30" t="n"/>
      <c r="C878" s="30" t="n"/>
      <c r="D878" s="30" t="n"/>
      <c r="E878" s="30" t="n"/>
      <c r="F878" s="30" t="n"/>
      <c r="G878" s="30" t="n"/>
      <c r="H878" s="30" t="n"/>
      <c r="I878" s="30" t="n"/>
      <c r="J878" s="30" t="n"/>
      <c r="K878" s="30" t="n"/>
    </row>
    <row r="879" ht="13.2" customHeight="1" s="87">
      <c r="A879" s="30" t="n"/>
      <c r="B879" s="30" t="n"/>
      <c r="C879" s="30" t="n"/>
      <c r="D879" s="30" t="n"/>
      <c r="E879" s="30" t="n"/>
      <c r="F879" s="30" t="n"/>
      <c r="G879" s="30" t="n"/>
      <c r="H879" s="30" t="n"/>
      <c r="I879" s="30" t="n"/>
      <c r="J879" s="30" t="n"/>
      <c r="K879" s="30" t="n"/>
    </row>
    <row r="880" ht="13.2" customHeight="1" s="87">
      <c r="A880" s="30" t="n"/>
      <c r="B880" s="30" t="n"/>
      <c r="C880" s="30" t="n"/>
      <c r="D880" s="30" t="n"/>
      <c r="E880" s="30" t="n"/>
      <c r="F880" s="30" t="n"/>
      <c r="G880" s="30" t="n"/>
      <c r="H880" s="30" t="n"/>
      <c r="I880" s="30" t="n"/>
      <c r="J880" s="30" t="n"/>
      <c r="K880" s="30" t="n"/>
    </row>
    <row r="881" ht="13.2" customHeight="1" s="87">
      <c r="A881" s="30" t="n"/>
      <c r="B881" s="30" t="n"/>
      <c r="C881" s="30" t="n"/>
      <c r="D881" s="30" t="n"/>
      <c r="E881" s="30" t="n"/>
      <c r="F881" s="30" t="n"/>
      <c r="G881" s="30" t="n"/>
      <c r="H881" s="30" t="n"/>
      <c r="I881" s="30" t="n"/>
      <c r="J881" s="30" t="n"/>
      <c r="K881" s="30" t="n"/>
    </row>
    <row r="882" ht="13.2" customHeight="1" s="87">
      <c r="A882" s="30" t="n"/>
      <c r="B882" s="30" t="n"/>
      <c r="C882" s="30" t="n"/>
      <c r="D882" s="30" t="n"/>
      <c r="E882" s="30" t="n"/>
      <c r="F882" s="30" t="n"/>
      <c r="G882" s="30" t="n"/>
      <c r="H882" s="30" t="n"/>
      <c r="I882" s="30" t="n"/>
      <c r="J882" s="30" t="n"/>
      <c r="K882" s="30" t="n"/>
    </row>
    <row r="883" ht="13.2" customHeight="1" s="87">
      <c r="A883" s="30" t="n"/>
      <c r="B883" s="30" t="n"/>
      <c r="C883" s="30" t="n"/>
      <c r="D883" s="30" t="n"/>
      <c r="E883" s="30" t="n"/>
      <c r="F883" s="30" t="n"/>
      <c r="G883" s="30" t="n"/>
      <c r="H883" s="30" t="n"/>
      <c r="I883" s="30" t="n"/>
      <c r="J883" s="30" t="n"/>
      <c r="K883" s="30" t="n"/>
    </row>
    <row r="884" ht="13.2" customHeight="1" s="87">
      <c r="A884" s="30" t="n"/>
      <c r="B884" s="30" t="n"/>
      <c r="C884" s="30" t="n"/>
      <c r="D884" s="30" t="n"/>
      <c r="E884" s="30" t="n"/>
      <c r="F884" s="30" t="n"/>
      <c r="G884" s="30" t="n"/>
      <c r="H884" s="30" t="n"/>
      <c r="I884" s="30" t="n"/>
      <c r="J884" s="30" t="n"/>
      <c r="K884" s="30" t="n"/>
    </row>
    <row r="885" ht="13.2" customHeight="1" s="87">
      <c r="A885" s="30" t="n"/>
      <c r="B885" s="30" t="n"/>
      <c r="C885" s="30" t="n"/>
      <c r="D885" s="30" t="n"/>
      <c r="E885" s="30" t="n"/>
      <c r="F885" s="30" t="n"/>
      <c r="G885" s="30" t="n"/>
      <c r="H885" s="30" t="n"/>
      <c r="I885" s="30" t="n"/>
      <c r="J885" s="30" t="n"/>
      <c r="K885" s="30" t="n"/>
    </row>
    <row r="886" ht="13.2" customHeight="1" s="87">
      <c r="A886" s="30" t="n"/>
      <c r="B886" s="30" t="n"/>
      <c r="C886" s="30" t="n"/>
      <c r="D886" s="30" t="n"/>
      <c r="E886" s="30" t="n"/>
      <c r="F886" s="30" t="n"/>
      <c r="G886" s="30" t="n"/>
      <c r="H886" s="30" t="n"/>
      <c r="I886" s="30" t="n"/>
      <c r="J886" s="30" t="n"/>
      <c r="K886" s="30" t="n"/>
    </row>
    <row r="887" ht="13.2" customHeight="1" s="87">
      <c r="A887" s="30" t="n"/>
      <c r="B887" s="30" t="n"/>
      <c r="C887" s="30" t="n"/>
      <c r="D887" s="30" t="n"/>
      <c r="E887" s="30" t="n"/>
      <c r="F887" s="30" t="n"/>
      <c r="G887" s="30" t="n"/>
      <c r="H887" s="30" t="n"/>
      <c r="I887" s="30" t="n"/>
      <c r="J887" s="30" t="n"/>
      <c r="K887" s="30" t="n"/>
    </row>
    <row r="888" ht="13.2" customHeight="1" s="87">
      <c r="A888" s="30" t="n"/>
      <c r="B888" s="30" t="n"/>
      <c r="C888" s="30" t="n"/>
      <c r="D888" s="30" t="n"/>
      <c r="E888" s="30" t="n"/>
      <c r="F888" s="30" t="n"/>
      <c r="G888" s="30" t="n"/>
      <c r="H888" s="30" t="n"/>
      <c r="I888" s="30" t="n"/>
      <c r="J888" s="30" t="n"/>
      <c r="K888" s="30" t="n"/>
    </row>
    <row r="889" ht="13.2" customHeight="1" s="87">
      <c r="A889" s="30" t="n"/>
      <c r="B889" s="30" t="n"/>
      <c r="C889" s="30" t="n"/>
      <c r="D889" s="30" t="n"/>
      <c r="E889" s="30" t="n"/>
      <c r="F889" s="30" t="n"/>
      <c r="G889" s="30" t="n"/>
      <c r="H889" s="30" t="n"/>
      <c r="I889" s="30" t="n"/>
      <c r="J889" s="30" t="n"/>
      <c r="K889" s="30" t="n"/>
    </row>
    <row r="890" ht="13.2" customHeight="1" s="87">
      <c r="A890" s="30" t="n"/>
      <c r="B890" s="30" t="n"/>
      <c r="C890" s="30" t="n"/>
      <c r="D890" s="30" t="n"/>
      <c r="E890" s="30" t="n"/>
      <c r="F890" s="30" t="n"/>
      <c r="G890" s="30" t="n"/>
      <c r="H890" s="30" t="n"/>
      <c r="I890" s="30" t="n"/>
      <c r="J890" s="30" t="n"/>
      <c r="K890" s="30" t="n"/>
    </row>
    <row r="891" ht="13.2" customHeight="1" s="87">
      <c r="A891" s="30" t="n"/>
      <c r="B891" s="30" t="n"/>
      <c r="C891" s="30" t="n"/>
      <c r="D891" s="30" t="n"/>
      <c r="E891" s="30" t="n"/>
      <c r="F891" s="30" t="n"/>
      <c r="G891" s="30" t="n"/>
      <c r="H891" s="30" t="n"/>
      <c r="I891" s="30" t="n"/>
      <c r="J891" s="30" t="n"/>
      <c r="K891" s="30" t="n"/>
    </row>
    <row r="892" ht="13.2" customHeight="1" s="87">
      <c r="A892" s="30" t="n"/>
      <c r="B892" s="30" t="n"/>
      <c r="C892" s="30" t="n"/>
      <c r="D892" s="30" t="n"/>
      <c r="E892" s="30" t="n"/>
      <c r="F892" s="30" t="n"/>
      <c r="G892" s="30" t="n"/>
      <c r="H892" s="30" t="n"/>
      <c r="I892" s="30" t="n"/>
      <c r="J892" s="30" t="n"/>
      <c r="K892" s="30" t="n"/>
    </row>
    <row r="893" ht="13.2" customHeight="1" s="87">
      <c r="A893" s="30" t="n"/>
      <c r="B893" s="30" t="n"/>
      <c r="C893" s="30" t="n"/>
      <c r="D893" s="30" t="n"/>
      <c r="E893" s="30" t="n"/>
      <c r="F893" s="30" t="n"/>
      <c r="G893" s="30" t="n"/>
      <c r="H893" s="30" t="n"/>
      <c r="I893" s="30" t="n"/>
      <c r="J893" s="30" t="n"/>
      <c r="K893" s="30" t="n"/>
    </row>
    <row r="894" ht="13.2" customHeight="1" s="87">
      <c r="A894" s="30" t="n"/>
      <c r="B894" s="30" t="n"/>
      <c r="C894" s="30" t="n"/>
      <c r="D894" s="30" t="n"/>
      <c r="E894" s="30" t="n"/>
      <c r="F894" s="30" t="n"/>
      <c r="G894" s="30" t="n"/>
      <c r="H894" s="30" t="n"/>
      <c r="I894" s="30" t="n"/>
      <c r="J894" s="30" t="n"/>
      <c r="K894" s="30" t="n"/>
    </row>
    <row r="895" ht="13.2" customHeight="1" s="87">
      <c r="A895" s="30" t="n"/>
      <c r="B895" s="30" t="n"/>
      <c r="C895" s="30" t="n"/>
      <c r="D895" s="30" t="n"/>
      <c r="E895" s="30" t="n"/>
      <c r="F895" s="30" t="n"/>
      <c r="G895" s="30" t="n"/>
      <c r="H895" s="30" t="n"/>
      <c r="I895" s="30" t="n"/>
      <c r="J895" s="30" t="n"/>
      <c r="K895" s="30" t="n"/>
    </row>
    <row r="896" ht="13.2" customHeight="1" s="87">
      <c r="A896" s="30" t="n"/>
      <c r="B896" s="30" t="n"/>
      <c r="C896" s="30" t="n"/>
      <c r="D896" s="30" t="n"/>
      <c r="E896" s="30" t="n"/>
      <c r="F896" s="30" t="n"/>
      <c r="G896" s="30" t="n"/>
      <c r="H896" s="30" t="n"/>
      <c r="I896" s="30" t="n"/>
      <c r="J896" s="30" t="n"/>
      <c r="K896" s="30" t="n"/>
    </row>
    <row r="897" ht="13.2" customHeight="1" s="87">
      <c r="A897" s="30" t="n"/>
      <c r="B897" s="30" t="n"/>
      <c r="C897" s="30" t="n"/>
      <c r="D897" s="30" t="n"/>
      <c r="E897" s="30" t="n"/>
      <c r="F897" s="30" t="n"/>
      <c r="G897" s="30" t="n"/>
      <c r="H897" s="30" t="n"/>
      <c r="I897" s="30" t="n"/>
      <c r="J897" s="30" t="n"/>
      <c r="K897" s="30" t="n"/>
    </row>
    <row r="898" ht="13.2" customHeight="1" s="87">
      <c r="A898" s="30" t="n"/>
      <c r="B898" s="30" t="n"/>
      <c r="C898" s="30" t="n"/>
      <c r="D898" s="30" t="n"/>
      <c r="E898" s="30" t="n"/>
      <c r="F898" s="30" t="n"/>
      <c r="G898" s="30" t="n"/>
      <c r="H898" s="30" t="n"/>
      <c r="I898" s="30" t="n"/>
      <c r="J898" s="30" t="n"/>
      <c r="K898" s="30" t="n"/>
    </row>
    <row r="899" ht="13.2" customHeight="1" s="87">
      <c r="A899" s="30" t="n"/>
      <c r="B899" s="30" t="n"/>
      <c r="C899" s="30" t="n"/>
      <c r="D899" s="30" t="n"/>
      <c r="E899" s="30" t="n"/>
      <c r="F899" s="30" t="n"/>
      <c r="G899" s="30" t="n"/>
      <c r="H899" s="30" t="n"/>
      <c r="I899" s="30" t="n"/>
      <c r="J899" s="30" t="n"/>
      <c r="K899" s="30" t="n"/>
    </row>
    <row r="900" ht="13.2" customHeight="1" s="87">
      <c r="A900" s="30" t="n"/>
      <c r="B900" s="30" t="n"/>
      <c r="C900" s="30" t="n"/>
      <c r="D900" s="30" t="n"/>
      <c r="E900" s="30" t="n"/>
      <c r="F900" s="30" t="n"/>
      <c r="G900" s="30" t="n"/>
      <c r="H900" s="30" t="n"/>
      <c r="I900" s="30" t="n"/>
      <c r="J900" s="30" t="n"/>
      <c r="K900" s="30" t="n"/>
    </row>
    <row r="901" ht="13.2" customHeight="1" s="87">
      <c r="A901" s="30" t="n"/>
      <c r="B901" s="30" t="n"/>
      <c r="C901" s="30" t="n"/>
      <c r="D901" s="30" t="n"/>
      <c r="E901" s="30" t="n"/>
      <c r="F901" s="30" t="n"/>
      <c r="G901" s="30" t="n"/>
      <c r="H901" s="30" t="n"/>
      <c r="I901" s="30" t="n"/>
      <c r="J901" s="30" t="n"/>
      <c r="K901" s="30" t="n"/>
    </row>
    <row r="902" ht="13.2" customHeight="1" s="87">
      <c r="A902" s="30" t="n"/>
      <c r="B902" s="30" t="n"/>
      <c r="C902" s="30" t="n"/>
      <c r="D902" s="30" t="n"/>
      <c r="E902" s="30" t="n"/>
      <c r="F902" s="30" t="n"/>
      <c r="G902" s="30" t="n"/>
      <c r="H902" s="30" t="n"/>
      <c r="I902" s="30" t="n"/>
      <c r="J902" s="30" t="n"/>
      <c r="K902" s="30" t="n"/>
    </row>
    <row r="903" ht="13.2" customHeight="1" s="87">
      <c r="A903" s="30" t="n"/>
      <c r="B903" s="30" t="n"/>
      <c r="C903" s="30" t="n"/>
      <c r="D903" s="30" t="n"/>
      <c r="E903" s="30" t="n"/>
      <c r="F903" s="30" t="n"/>
      <c r="G903" s="30" t="n"/>
      <c r="H903" s="30" t="n"/>
      <c r="I903" s="30" t="n"/>
      <c r="J903" s="30" t="n"/>
      <c r="K903" s="30" t="n"/>
    </row>
    <row r="904" ht="13.2" customHeight="1" s="87">
      <c r="A904" s="30" t="n"/>
      <c r="B904" s="30" t="n"/>
      <c r="C904" s="30" t="n"/>
      <c r="D904" s="30" t="n"/>
      <c r="E904" s="30" t="n"/>
      <c r="F904" s="30" t="n"/>
      <c r="G904" s="30" t="n"/>
      <c r="H904" s="30" t="n"/>
      <c r="I904" s="30" t="n"/>
      <c r="J904" s="30" t="n"/>
      <c r="K904" s="30" t="n"/>
    </row>
    <row r="905" ht="13.2" customHeight="1" s="87">
      <c r="A905" s="30" t="n"/>
      <c r="B905" s="30" t="n"/>
      <c r="C905" s="30" t="n"/>
      <c r="D905" s="30" t="n"/>
      <c r="E905" s="30" t="n"/>
      <c r="F905" s="30" t="n"/>
      <c r="G905" s="30" t="n"/>
      <c r="H905" s="30" t="n"/>
      <c r="I905" s="30" t="n"/>
      <c r="J905" s="30" t="n"/>
      <c r="K905" s="30" t="n"/>
    </row>
    <row r="906" ht="13.2" customHeight="1" s="87">
      <c r="A906" s="30" t="n"/>
      <c r="B906" s="30" t="n"/>
      <c r="C906" s="30" t="n"/>
      <c r="D906" s="30" t="n"/>
      <c r="E906" s="30" t="n"/>
      <c r="F906" s="30" t="n"/>
      <c r="G906" s="30" t="n"/>
      <c r="H906" s="30" t="n"/>
      <c r="I906" s="30" t="n"/>
      <c r="J906" s="30" t="n"/>
      <c r="K906" s="30" t="n"/>
    </row>
    <row r="907" ht="13.2" customHeight="1" s="87">
      <c r="A907" s="30" t="n"/>
      <c r="B907" s="30" t="n"/>
      <c r="C907" s="30" t="n"/>
      <c r="D907" s="30" t="n"/>
      <c r="E907" s="30" t="n"/>
      <c r="F907" s="30" t="n"/>
      <c r="G907" s="30" t="n"/>
      <c r="H907" s="30" t="n"/>
      <c r="I907" s="30" t="n"/>
      <c r="J907" s="30" t="n"/>
      <c r="K907" s="30" t="n"/>
    </row>
    <row r="908" ht="13.2" customHeight="1" s="87">
      <c r="A908" s="30" t="n"/>
      <c r="B908" s="30" t="n"/>
      <c r="C908" s="30" t="n"/>
      <c r="D908" s="30" t="n"/>
      <c r="E908" s="30" t="n"/>
      <c r="F908" s="30" t="n"/>
      <c r="G908" s="30" t="n"/>
      <c r="H908" s="30" t="n"/>
      <c r="I908" s="30" t="n"/>
      <c r="J908" s="30" t="n"/>
      <c r="K908" s="30" t="n"/>
    </row>
    <row r="909" ht="13.2" customHeight="1" s="87">
      <c r="A909" s="30" t="n"/>
      <c r="B909" s="30" t="n"/>
      <c r="C909" s="30" t="n"/>
      <c r="D909" s="30" t="n"/>
      <c r="E909" s="30" t="n"/>
      <c r="F909" s="30" t="n"/>
      <c r="G909" s="30" t="n"/>
      <c r="H909" s="30" t="n"/>
      <c r="I909" s="30" t="n"/>
      <c r="J909" s="30" t="n"/>
      <c r="K909" s="30" t="n"/>
    </row>
    <row r="910" ht="13.2" customHeight="1" s="87">
      <c r="A910" s="30" t="n"/>
      <c r="B910" s="30" t="n"/>
      <c r="C910" s="30" t="n"/>
      <c r="D910" s="30" t="n"/>
      <c r="E910" s="30" t="n"/>
      <c r="F910" s="30" t="n"/>
      <c r="G910" s="30" t="n"/>
      <c r="H910" s="30" t="n"/>
      <c r="I910" s="30" t="n"/>
      <c r="J910" s="30" t="n"/>
      <c r="K910" s="30" t="n"/>
    </row>
    <row r="911" ht="13.2" customHeight="1" s="87">
      <c r="A911" s="30" t="n"/>
      <c r="B911" s="30" t="n"/>
      <c r="C911" s="30" t="n"/>
      <c r="D911" s="30" t="n"/>
      <c r="E911" s="30" t="n"/>
      <c r="F911" s="30" t="n"/>
      <c r="G911" s="30" t="n"/>
      <c r="H911" s="30" t="n"/>
      <c r="I911" s="30" t="n"/>
      <c r="J911" s="30" t="n"/>
      <c r="K911" s="30" t="n"/>
    </row>
    <row r="912" ht="13.2" customHeight="1" s="87">
      <c r="A912" s="30" t="n"/>
      <c r="B912" s="30" t="n"/>
      <c r="C912" s="30" t="n"/>
      <c r="D912" s="30" t="n"/>
      <c r="E912" s="30" t="n"/>
      <c r="F912" s="30" t="n"/>
      <c r="G912" s="30" t="n"/>
      <c r="H912" s="30" t="n"/>
      <c r="I912" s="30" t="n"/>
      <c r="J912" s="30" t="n"/>
      <c r="K912" s="30" t="n"/>
    </row>
    <row r="913" ht="13.2" customHeight="1" s="87">
      <c r="A913" s="30" t="n"/>
      <c r="B913" s="30" t="n"/>
      <c r="C913" s="30" t="n"/>
      <c r="D913" s="30" t="n"/>
      <c r="E913" s="30" t="n"/>
      <c r="F913" s="30" t="n"/>
      <c r="G913" s="30" t="n"/>
      <c r="H913" s="30" t="n"/>
      <c r="I913" s="30" t="n"/>
      <c r="J913" s="30" t="n"/>
      <c r="K913" s="30" t="n"/>
    </row>
    <row r="914" ht="13.2" customHeight="1" s="87">
      <c r="A914" s="30" t="n"/>
      <c r="B914" s="30" t="n"/>
      <c r="C914" s="30" t="n"/>
      <c r="D914" s="30" t="n"/>
      <c r="E914" s="30" t="n"/>
      <c r="F914" s="30" t="n"/>
      <c r="G914" s="30" t="n"/>
      <c r="H914" s="30" t="n"/>
      <c r="I914" s="30" t="n"/>
      <c r="J914" s="30" t="n"/>
      <c r="K914" s="30" t="n"/>
    </row>
    <row r="915" ht="13.2" customHeight="1" s="87">
      <c r="A915" s="30" t="n"/>
      <c r="B915" s="30" t="n"/>
      <c r="C915" s="30" t="n"/>
      <c r="D915" s="30" t="n"/>
      <c r="E915" s="30" t="n"/>
      <c r="F915" s="30" t="n"/>
      <c r="G915" s="30" t="n"/>
      <c r="H915" s="30" t="n"/>
      <c r="I915" s="30" t="n"/>
      <c r="J915" s="30" t="n"/>
      <c r="K915" s="30" t="n"/>
    </row>
    <row r="916" ht="13.2" customHeight="1" s="87">
      <c r="A916" s="30" t="n"/>
      <c r="B916" s="30" t="n"/>
      <c r="C916" s="30" t="n"/>
      <c r="D916" s="30" t="n"/>
      <c r="E916" s="30" t="n"/>
      <c r="F916" s="30" t="n"/>
      <c r="G916" s="30" t="n"/>
      <c r="H916" s="30" t="n"/>
      <c r="I916" s="30" t="n"/>
      <c r="J916" s="30" t="n"/>
      <c r="K916" s="30" t="n"/>
    </row>
    <row r="917" ht="13.2" customHeight="1" s="87">
      <c r="A917" s="30" t="n"/>
      <c r="B917" s="30" t="n"/>
      <c r="C917" s="30" t="n"/>
      <c r="D917" s="30" t="n"/>
      <c r="E917" s="30" t="n"/>
      <c r="F917" s="30" t="n"/>
      <c r="G917" s="30" t="n"/>
      <c r="H917" s="30" t="n"/>
      <c r="I917" s="30" t="n"/>
      <c r="J917" s="30" t="n"/>
      <c r="K917" s="30" t="n"/>
    </row>
    <row r="918" ht="13.2" customHeight="1" s="87">
      <c r="A918" s="30" t="n"/>
      <c r="B918" s="30" t="n"/>
      <c r="C918" s="30" t="n"/>
      <c r="D918" s="30" t="n"/>
      <c r="E918" s="30" t="n"/>
      <c r="F918" s="30" t="n"/>
      <c r="G918" s="30" t="n"/>
      <c r="H918" s="30" t="n"/>
      <c r="I918" s="30" t="n"/>
      <c r="J918" s="30" t="n"/>
      <c r="K918" s="30" t="n"/>
    </row>
    <row r="919" ht="13.2" customHeight="1" s="87">
      <c r="A919" s="30" t="n"/>
      <c r="B919" s="30" t="n"/>
      <c r="C919" s="30" t="n"/>
      <c r="D919" s="30" t="n"/>
      <c r="E919" s="30" t="n"/>
      <c r="F919" s="30" t="n"/>
      <c r="G919" s="30" t="n"/>
      <c r="H919" s="30" t="n"/>
      <c r="I919" s="30" t="n"/>
      <c r="J919" s="30" t="n"/>
      <c r="K919" s="30" t="n"/>
    </row>
    <row r="920" ht="13.2" customHeight="1" s="87">
      <c r="A920" s="30" t="n"/>
      <c r="B920" s="30" t="n"/>
      <c r="C920" s="30" t="n"/>
      <c r="D920" s="30" t="n"/>
      <c r="E920" s="30" t="n"/>
      <c r="F920" s="30" t="n"/>
      <c r="G920" s="30" t="n"/>
      <c r="H920" s="30" t="n"/>
      <c r="I920" s="30" t="n"/>
      <c r="J920" s="30" t="n"/>
      <c r="K920" s="30" t="n"/>
    </row>
    <row r="921" ht="13.2" customHeight="1" s="87">
      <c r="A921" s="30" t="n"/>
      <c r="B921" s="30" t="n"/>
      <c r="C921" s="30" t="n"/>
      <c r="D921" s="30" t="n"/>
      <c r="E921" s="30" t="n"/>
      <c r="F921" s="30" t="n"/>
      <c r="G921" s="30" t="n"/>
      <c r="H921" s="30" t="n"/>
      <c r="I921" s="30" t="n"/>
      <c r="J921" s="30" t="n"/>
      <c r="K921" s="30" t="n"/>
    </row>
    <row r="922" ht="13.2" customHeight="1" s="87">
      <c r="A922" s="30" t="n"/>
      <c r="B922" s="30" t="n"/>
      <c r="C922" s="30" t="n"/>
      <c r="D922" s="30" t="n"/>
      <c r="E922" s="30" t="n"/>
      <c r="F922" s="30" t="n"/>
      <c r="G922" s="30" t="n"/>
      <c r="H922" s="30" t="n"/>
      <c r="I922" s="30" t="n"/>
      <c r="J922" s="30" t="n"/>
      <c r="K922" s="30" t="n"/>
    </row>
    <row r="923" ht="13.2" customHeight="1" s="87">
      <c r="A923" s="30" t="n"/>
      <c r="B923" s="30" t="n"/>
      <c r="C923" s="30" t="n"/>
      <c r="D923" s="30" t="n"/>
      <c r="E923" s="30" t="n"/>
      <c r="F923" s="30" t="n"/>
      <c r="G923" s="30" t="n"/>
      <c r="H923" s="30" t="n"/>
      <c r="I923" s="30" t="n"/>
      <c r="J923" s="30" t="n"/>
      <c r="K923" s="30" t="n"/>
    </row>
    <row r="924" ht="13.2" customHeight="1" s="87">
      <c r="A924" s="30" t="n"/>
      <c r="B924" s="30" t="n"/>
      <c r="C924" s="30" t="n"/>
      <c r="D924" s="30" t="n"/>
      <c r="E924" s="30" t="n"/>
      <c r="F924" s="30" t="n"/>
      <c r="G924" s="30" t="n"/>
      <c r="H924" s="30" t="n"/>
      <c r="I924" s="30" t="n"/>
      <c r="J924" s="30" t="n"/>
      <c r="K924" s="30" t="n"/>
    </row>
    <row r="925" ht="13.2" customHeight="1" s="87">
      <c r="A925" s="30" t="n"/>
      <c r="B925" s="30" t="n"/>
      <c r="C925" s="30" t="n"/>
      <c r="D925" s="30" t="n"/>
      <c r="E925" s="30" t="n"/>
      <c r="F925" s="30" t="n"/>
      <c r="G925" s="30" t="n"/>
      <c r="H925" s="30" t="n"/>
      <c r="I925" s="30" t="n"/>
      <c r="J925" s="30" t="n"/>
      <c r="K925" s="30" t="n"/>
    </row>
    <row r="926" ht="13.2" customHeight="1" s="87">
      <c r="A926" s="30" t="n"/>
      <c r="B926" s="30" t="n"/>
      <c r="C926" s="30" t="n"/>
      <c r="D926" s="30" t="n"/>
      <c r="E926" s="30" t="n"/>
      <c r="F926" s="30" t="n"/>
      <c r="G926" s="30" t="n"/>
      <c r="H926" s="30" t="n"/>
      <c r="I926" s="30" t="n"/>
      <c r="J926" s="30" t="n"/>
      <c r="K926" s="30" t="n"/>
    </row>
    <row r="927" ht="13.2" customHeight="1" s="87">
      <c r="A927" s="30" t="n"/>
      <c r="B927" s="30" t="n"/>
      <c r="C927" s="30" t="n"/>
      <c r="D927" s="30" t="n"/>
      <c r="E927" s="30" t="n"/>
      <c r="F927" s="30" t="n"/>
      <c r="G927" s="30" t="n"/>
      <c r="H927" s="30" t="n"/>
      <c r="I927" s="30" t="n"/>
      <c r="J927" s="30" t="n"/>
      <c r="K927" s="30" t="n"/>
    </row>
    <row r="928" ht="13.2" customHeight="1" s="87">
      <c r="A928" s="30" t="n"/>
      <c r="B928" s="30" t="n"/>
      <c r="C928" s="30" t="n"/>
      <c r="D928" s="30" t="n"/>
      <c r="E928" s="30" t="n"/>
      <c r="F928" s="30" t="n"/>
      <c r="G928" s="30" t="n"/>
      <c r="H928" s="30" t="n"/>
      <c r="I928" s="30" t="n"/>
      <c r="J928" s="30" t="n"/>
      <c r="K928" s="30" t="n"/>
    </row>
    <row r="929" ht="13.2" customHeight="1" s="87">
      <c r="A929" s="30" t="n"/>
      <c r="B929" s="30" t="n"/>
      <c r="C929" s="30" t="n"/>
      <c r="D929" s="30" t="n"/>
      <c r="E929" s="30" t="n"/>
      <c r="F929" s="30" t="n"/>
      <c r="G929" s="30" t="n"/>
      <c r="H929" s="30" t="n"/>
      <c r="I929" s="30" t="n"/>
      <c r="J929" s="30" t="n"/>
      <c r="K929" s="30" t="n"/>
    </row>
    <row r="930" ht="13.2" customHeight="1" s="87">
      <c r="A930" s="30" t="n"/>
      <c r="B930" s="30" t="n"/>
      <c r="C930" s="30" t="n"/>
      <c r="D930" s="30" t="n"/>
      <c r="E930" s="30" t="n"/>
      <c r="F930" s="30" t="n"/>
      <c r="G930" s="30" t="n"/>
      <c r="H930" s="30" t="n"/>
      <c r="I930" s="30" t="n"/>
      <c r="J930" s="30" t="n"/>
      <c r="K930" s="30" t="n"/>
    </row>
    <row r="931" ht="13.2" customHeight="1" s="87">
      <c r="A931" s="30" t="n"/>
      <c r="B931" s="30" t="n"/>
      <c r="C931" s="30" t="n"/>
      <c r="D931" s="30" t="n"/>
      <c r="E931" s="30" t="n"/>
      <c r="F931" s="30" t="n"/>
      <c r="G931" s="30" t="n"/>
      <c r="H931" s="30" t="n"/>
      <c r="I931" s="30" t="n"/>
      <c r="J931" s="30" t="n"/>
      <c r="K931" s="30" t="n"/>
    </row>
    <row r="932" ht="13.2" customHeight="1" s="87">
      <c r="A932" s="30" t="n"/>
      <c r="B932" s="30" t="n"/>
      <c r="C932" s="30" t="n"/>
      <c r="D932" s="30" t="n"/>
      <c r="E932" s="30" t="n"/>
      <c r="F932" s="30" t="n"/>
      <c r="G932" s="30" t="n"/>
      <c r="H932" s="30" t="n"/>
      <c r="I932" s="30" t="n"/>
      <c r="J932" s="30" t="n"/>
      <c r="K932" s="30" t="n"/>
    </row>
    <row r="933" ht="13.2" customHeight="1" s="87">
      <c r="A933" s="30" t="n"/>
      <c r="B933" s="30" t="n"/>
      <c r="C933" s="30" t="n"/>
      <c r="D933" s="30" t="n"/>
      <c r="E933" s="30" t="n"/>
      <c r="F933" s="30" t="n"/>
      <c r="G933" s="30" t="n"/>
      <c r="H933" s="30" t="n"/>
      <c r="I933" s="30" t="n"/>
      <c r="J933" s="30" t="n"/>
      <c r="K933" s="30" t="n"/>
    </row>
    <row r="934" ht="13.2" customHeight="1" s="87">
      <c r="A934" s="30" t="n"/>
      <c r="B934" s="30" t="n"/>
      <c r="C934" s="30" t="n"/>
      <c r="D934" s="30" t="n"/>
      <c r="E934" s="30" t="n"/>
      <c r="F934" s="30" t="n"/>
      <c r="G934" s="30" t="n"/>
      <c r="H934" s="30" t="n"/>
      <c r="I934" s="30" t="n"/>
      <c r="J934" s="30" t="n"/>
      <c r="K934" s="30" t="n"/>
    </row>
    <row r="935" ht="13.2" customHeight="1" s="87">
      <c r="A935" s="30" t="n"/>
      <c r="B935" s="30" t="n"/>
      <c r="C935" s="30" t="n"/>
      <c r="D935" s="30" t="n"/>
      <c r="E935" s="30" t="n"/>
      <c r="F935" s="30" t="n"/>
      <c r="G935" s="30" t="n"/>
      <c r="H935" s="30" t="n"/>
      <c r="I935" s="30" t="n"/>
      <c r="J935" s="30" t="n"/>
      <c r="K935" s="30" t="n"/>
    </row>
    <row r="936" ht="13.2" customHeight="1" s="87">
      <c r="A936" s="30" t="n"/>
      <c r="B936" s="30" t="n"/>
      <c r="C936" s="30" t="n"/>
      <c r="D936" s="30" t="n"/>
      <c r="E936" s="30" t="n"/>
      <c r="F936" s="30" t="n"/>
      <c r="G936" s="30" t="n"/>
      <c r="H936" s="30" t="n"/>
      <c r="I936" s="30" t="n"/>
      <c r="J936" s="30" t="n"/>
      <c r="K936" s="30" t="n"/>
    </row>
    <row r="937" ht="13.2" customHeight="1" s="87">
      <c r="A937" s="30" t="n"/>
      <c r="B937" s="30" t="n"/>
      <c r="C937" s="30" t="n"/>
      <c r="D937" s="30" t="n"/>
      <c r="E937" s="30" t="n"/>
      <c r="F937" s="30" t="n"/>
      <c r="G937" s="30" t="n"/>
      <c r="H937" s="30" t="n"/>
      <c r="I937" s="30" t="n"/>
      <c r="J937" s="30" t="n"/>
      <c r="K937" s="30" t="n"/>
    </row>
    <row r="938" ht="13.2" customHeight="1" s="87">
      <c r="A938" s="30" t="n"/>
      <c r="B938" s="30" t="n"/>
      <c r="C938" s="30" t="n"/>
      <c r="D938" s="30" t="n"/>
      <c r="E938" s="30" t="n"/>
      <c r="F938" s="30" t="n"/>
      <c r="G938" s="30" t="n"/>
      <c r="H938" s="30" t="n"/>
      <c r="I938" s="30" t="n"/>
      <c r="J938" s="30" t="n"/>
      <c r="K938" s="30" t="n"/>
    </row>
    <row r="939" ht="13.2" customHeight="1" s="87">
      <c r="A939" s="30" t="n"/>
      <c r="B939" s="30" t="n"/>
      <c r="C939" s="30" t="n"/>
      <c r="D939" s="30" t="n"/>
      <c r="E939" s="30" t="n"/>
      <c r="F939" s="30" t="n"/>
      <c r="G939" s="30" t="n"/>
      <c r="H939" s="30" t="n"/>
      <c r="I939" s="30" t="n"/>
      <c r="J939" s="30" t="n"/>
      <c r="K939" s="30" t="n"/>
    </row>
    <row r="940" ht="13.2" customHeight="1" s="87">
      <c r="A940" s="30" t="n"/>
      <c r="B940" s="30" t="n"/>
      <c r="C940" s="30" t="n"/>
      <c r="D940" s="30" t="n"/>
      <c r="E940" s="30" t="n"/>
      <c r="F940" s="30" t="n"/>
      <c r="G940" s="30" t="n"/>
      <c r="H940" s="30" t="n"/>
      <c r="I940" s="30" t="n"/>
      <c r="J940" s="30" t="n"/>
      <c r="K940" s="30" t="n"/>
    </row>
    <row r="941" ht="13.2" customHeight="1" s="87">
      <c r="A941" s="30" t="n"/>
      <c r="B941" s="30" t="n"/>
      <c r="C941" s="30" t="n"/>
      <c r="D941" s="30" t="n"/>
      <c r="E941" s="30" t="n"/>
      <c r="F941" s="30" t="n"/>
      <c r="G941" s="30" t="n"/>
      <c r="H941" s="30" t="n"/>
      <c r="I941" s="30" t="n"/>
      <c r="J941" s="30" t="n"/>
      <c r="K941" s="30" t="n"/>
    </row>
    <row r="942" ht="13.2" customHeight="1" s="87">
      <c r="A942" s="30" t="n"/>
      <c r="B942" s="30" t="n"/>
      <c r="C942" s="30" t="n"/>
      <c r="D942" s="30" t="n"/>
      <c r="E942" s="30" t="n"/>
      <c r="F942" s="30" t="n"/>
      <c r="G942" s="30" t="n"/>
      <c r="H942" s="30" t="n"/>
      <c r="I942" s="30" t="n"/>
      <c r="J942" s="30" t="n"/>
      <c r="K942" s="30" t="n"/>
    </row>
    <row r="943" ht="13.2" customHeight="1" s="87">
      <c r="A943" s="30" t="n"/>
      <c r="B943" s="30" t="n"/>
      <c r="C943" s="30" t="n"/>
      <c r="D943" s="30" t="n"/>
      <c r="E943" s="30" t="n"/>
      <c r="F943" s="30" t="n"/>
      <c r="G943" s="30" t="n"/>
      <c r="H943" s="30" t="n"/>
      <c r="I943" s="30" t="n"/>
      <c r="J943" s="30" t="n"/>
      <c r="K943" s="30" t="n"/>
    </row>
    <row r="944" ht="13.2" customHeight="1" s="87">
      <c r="A944" s="30" t="n"/>
      <c r="B944" s="30" t="n"/>
      <c r="C944" s="30" t="n"/>
      <c r="D944" s="30" t="n"/>
      <c r="E944" s="30" t="n"/>
      <c r="F944" s="30" t="n"/>
      <c r="G944" s="30" t="n"/>
      <c r="H944" s="30" t="n"/>
      <c r="I944" s="30" t="n"/>
      <c r="J944" s="30" t="n"/>
      <c r="K944" s="30" t="n"/>
    </row>
    <row r="945" ht="13.2" customHeight="1" s="87">
      <c r="A945" s="30" t="n"/>
      <c r="B945" s="30" t="n"/>
      <c r="C945" s="30" t="n"/>
      <c r="D945" s="30" t="n"/>
      <c r="E945" s="30" t="n"/>
      <c r="F945" s="30" t="n"/>
      <c r="G945" s="30" t="n"/>
      <c r="H945" s="30" t="n"/>
      <c r="I945" s="30" t="n"/>
      <c r="J945" s="30" t="n"/>
      <c r="K945" s="30" t="n"/>
    </row>
    <row r="946" ht="13.2" customHeight="1" s="87">
      <c r="A946" s="30" t="n"/>
      <c r="B946" s="30" t="n"/>
      <c r="C946" s="30" t="n"/>
      <c r="D946" s="30" t="n"/>
      <c r="E946" s="30" t="n"/>
      <c r="F946" s="30" t="n"/>
      <c r="G946" s="30" t="n"/>
      <c r="H946" s="30" t="n"/>
      <c r="I946" s="30" t="n"/>
      <c r="J946" s="30" t="n"/>
      <c r="K946" s="30" t="n"/>
    </row>
    <row r="947" ht="13.2" customHeight="1" s="87">
      <c r="A947" s="30" t="n"/>
      <c r="B947" s="30" t="n"/>
      <c r="C947" s="30" t="n"/>
      <c r="D947" s="30" t="n"/>
      <c r="E947" s="30" t="n"/>
      <c r="F947" s="30" t="n"/>
      <c r="G947" s="30" t="n"/>
      <c r="H947" s="30" t="n"/>
      <c r="I947" s="30" t="n"/>
      <c r="J947" s="30" t="n"/>
      <c r="K947" s="30" t="n"/>
    </row>
    <row r="948" ht="13.2" customHeight="1" s="87">
      <c r="A948" s="30" t="n"/>
      <c r="B948" s="30" t="n"/>
      <c r="C948" s="30" t="n"/>
      <c r="D948" s="30" t="n"/>
      <c r="E948" s="30" t="n"/>
      <c r="F948" s="30" t="n"/>
      <c r="G948" s="30" t="n"/>
      <c r="H948" s="30" t="n"/>
      <c r="I948" s="30" t="n"/>
      <c r="J948" s="30" t="n"/>
      <c r="K948" s="30" t="n"/>
    </row>
    <row r="949" ht="13.2" customHeight="1" s="87">
      <c r="A949" s="30" t="n"/>
      <c r="B949" s="30" t="n"/>
      <c r="C949" s="30" t="n"/>
      <c r="D949" s="30" t="n"/>
      <c r="E949" s="30" t="n"/>
      <c r="F949" s="30" t="n"/>
      <c r="G949" s="30" t="n"/>
      <c r="H949" s="30" t="n"/>
      <c r="I949" s="30" t="n"/>
      <c r="J949" s="30" t="n"/>
      <c r="K949" s="30" t="n"/>
    </row>
    <row r="950" ht="13.2" customHeight="1" s="87">
      <c r="A950" s="30" t="n"/>
      <c r="B950" s="30" t="n"/>
      <c r="C950" s="30" t="n"/>
      <c r="D950" s="30" t="n"/>
      <c r="E950" s="30" t="n"/>
      <c r="F950" s="30" t="n"/>
      <c r="G950" s="30" t="n"/>
      <c r="H950" s="30" t="n"/>
      <c r="I950" s="30" t="n"/>
      <c r="J950" s="30" t="n"/>
      <c r="K950" s="30" t="n"/>
    </row>
    <row r="951" ht="13.2" customHeight="1" s="87">
      <c r="A951" s="30" t="n"/>
      <c r="B951" s="30" t="n"/>
      <c r="C951" s="30" t="n"/>
      <c r="D951" s="30" t="n"/>
      <c r="E951" s="30" t="n"/>
      <c r="F951" s="30" t="n"/>
      <c r="G951" s="30" t="n"/>
      <c r="H951" s="30" t="n"/>
      <c r="I951" s="30" t="n"/>
      <c r="J951" s="30" t="n"/>
      <c r="K951" s="30" t="n"/>
    </row>
    <row r="952" ht="13.2" customHeight="1" s="87">
      <c r="A952" s="30" t="n"/>
      <c r="B952" s="30" t="n"/>
      <c r="C952" s="30" t="n"/>
      <c r="D952" s="30" t="n"/>
      <c r="E952" s="30" t="n"/>
      <c r="F952" s="30" t="n"/>
      <c r="G952" s="30" t="n"/>
      <c r="H952" s="30" t="n"/>
      <c r="I952" s="30" t="n"/>
      <c r="J952" s="30" t="n"/>
      <c r="K952" s="30" t="n"/>
    </row>
    <row r="953" ht="13.2" customHeight="1" s="87">
      <c r="A953" s="30" t="n"/>
      <c r="B953" s="30" t="n"/>
      <c r="C953" s="30" t="n"/>
      <c r="D953" s="30" t="n"/>
      <c r="E953" s="30" t="n"/>
      <c r="F953" s="30" t="n"/>
      <c r="G953" s="30" t="n"/>
      <c r="H953" s="30" t="n"/>
      <c r="I953" s="30" t="n"/>
      <c r="J953" s="30" t="n"/>
      <c r="K953" s="30" t="n"/>
    </row>
    <row r="954" ht="13.2" customHeight="1" s="87">
      <c r="A954" s="30" t="n"/>
      <c r="B954" s="30" t="n"/>
      <c r="C954" s="30" t="n"/>
      <c r="D954" s="30" t="n"/>
      <c r="E954" s="30" t="n"/>
      <c r="F954" s="30" t="n"/>
      <c r="G954" s="30" t="n"/>
      <c r="H954" s="30" t="n"/>
      <c r="I954" s="30" t="n"/>
      <c r="J954" s="30" t="n"/>
      <c r="K954" s="30" t="n"/>
    </row>
    <row r="955" ht="13.2" customHeight="1" s="87">
      <c r="A955" s="30" t="n"/>
      <c r="B955" s="30" t="n"/>
      <c r="C955" s="30" t="n"/>
      <c r="D955" s="30" t="n"/>
      <c r="E955" s="30" t="n"/>
      <c r="F955" s="30" t="n"/>
      <c r="G955" s="30" t="n"/>
      <c r="H955" s="30" t="n"/>
      <c r="I955" s="30" t="n"/>
      <c r="J955" s="30" t="n"/>
      <c r="K955" s="30" t="n"/>
    </row>
    <row r="956" ht="13.2" customHeight="1" s="87">
      <c r="A956" s="30" t="n"/>
      <c r="B956" s="30" t="n"/>
      <c r="C956" s="30" t="n"/>
      <c r="D956" s="30" t="n"/>
      <c r="E956" s="30" t="n"/>
      <c r="F956" s="30" t="n"/>
      <c r="G956" s="30" t="n"/>
      <c r="H956" s="30" t="n"/>
      <c r="I956" s="30" t="n"/>
      <c r="J956" s="30" t="n"/>
      <c r="K956" s="30" t="n"/>
    </row>
    <row r="957" ht="13.2" customHeight="1" s="87">
      <c r="A957" s="30" t="n"/>
      <c r="B957" s="30" t="n"/>
      <c r="C957" s="30" t="n"/>
      <c r="D957" s="30" t="n"/>
      <c r="E957" s="30" t="n"/>
      <c r="F957" s="30" t="n"/>
      <c r="G957" s="30" t="n"/>
      <c r="H957" s="30" t="n"/>
      <c r="I957" s="30" t="n"/>
      <c r="J957" s="30" t="n"/>
      <c r="K957" s="30" t="n"/>
    </row>
    <row r="958" ht="13.2" customHeight="1" s="87">
      <c r="A958" s="30" t="n"/>
      <c r="B958" s="30" t="n"/>
      <c r="C958" s="30" t="n"/>
      <c r="D958" s="30" t="n"/>
      <c r="E958" s="30" t="n"/>
      <c r="F958" s="30" t="n"/>
      <c r="G958" s="30" t="n"/>
      <c r="H958" s="30" t="n"/>
      <c r="I958" s="30" t="n"/>
      <c r="J958" s="30" t="n"/>
      <c r="K958" s="30" t="n"/>
    </row>
    <row r="959" ht="13.2" customHeight="1" s="87">
      <c r="A959" s="30" t="n"/>
      <c r="B959" s="30" t="n"/>
      <c r="C959" s="30" t="n"/>
      <c r="D959" s="30" t="n"/>
      <c r="E959" s="30" t="n"/>
      <c r="F959" s="30" t="n"/>
      <c r="G959" s="30" t="n"/>
      <c r="H959" s="30" t="n"/>
      <c r="I959" s="30" t="n"/>
      <c r="J959" s="30" t="n"/>
      <c r="K959" s="30" t="n"/>
    </row>
    <row r="960" ht="13.2" customHeight="1" s="87">
      <c r="A960" s="30" t="n"/>
      <c r="B960" s="30" t="n"/>
      <c r="C960" s="30" t="n"/>
      <c r="D960" s="30" t="n"/>
      <c r="E960" s="30" t="n"/>
      <c r="F960" s="30" t="n"/>
      <c r="G960" s="30" t="n"/>
      <c r="H960" s="30" t="n"/>
      <c r="I960" s="30" t="n"/>
      <c r="J960" s="30" t="n"/>
      <c r="K960" s="30" t="n"/>
    </row>
    <row r="961" ht="13.2" customHeight="1" s="87">
      <c r="A961" s="30" t="n"/>
      <c r="B961" s="30" t="n"/>
      <c r="C961" s="30" t="n"/>
      <c r="D961" s="30" t="n"/>
      <c r="E961" s="30" t="n"/>
      <c r="F961" s="30" t="n"/>
      <c r="G961" s="30" t="n"/>
      <c r="H961" s="30" t="n"/>
      <c r="I961" s="30" t="n"/>
      <c r="J961" s="30" t="n"/>
      <c r="K961" s="30" t="n"/>
    </row>
    <row r="962" ht="13.2" customHeight="1" s="87">
      <c r="A962" s="30" t="n"/>
      <c r="B962" s="30" t="n"/>
      <c r="C962" s="30" t="n"/>
      <c r="D962" s="30" t="n"/>
      <c r="E962" s="30" t="n"/>
      <c r="F962" s="30" t="n"/>
      <c r="G962" s="30" t="n"/>
      <c r="H962" s="30" t="n"/>
      <c r="I962" s="30" t="n"/>
      <c r="J962" s="30" t="n"/>
      <c r="K962" s="30" t="n"/>
    </row>
    <row r="963" ht="13.2" customHeight="1" s="87">
      <c r="A963" s="30" t="n"/>
      <c r="B963" s="30" t="n"/>
      <c r="C963" s="30" t="n"/>
      <c r="D963" s="30" t="n"/>
      <c r="E963" s="30" t="n"/>
      <c r="F963" s="30" t="n"/>
      <c r="G963" s="30" t="n"/>
      <c r="H963" s="30" t="n"/>
      <c r="I963" s="30" t="n"/>
      <c r="J963" s="30" t="n"/>
      <c r="K963" s="30" t="n"/>
    </row>
    <row r="964" ht="13.2" customHeight="1" s="87">
      <c r="A964" s="30" t="n"/>
      <c r="B964" s="30" t="n"/>
      <c r="C964" s="30" t="n"/>
      <c r="D964" s="30" t="n"/>
      <c r="E964" s="30" t="n"/>
      <c r="F964" s="30" t="n"/>
      <c r="G964" s="30" t="n"/>
      <c r="H964" s="30" t="n"/>
      <c r="I964" s="30" t="n"/>
      <c r="J964" s="30" t="n"/>
      <c r="K964" s="30" t="n"/>
    </row>
    <row r="965" ht="13.2" customHeight="1" s="87">
      <c r="A965" s="30" t="n"/>
      <c r="B965" s="30" t="n"/>
      <c r="C965" s="30" t="n"/>
      <c r="D965" s="30" t="n"/>
      <c r="E965" s="30" t="n"/>
      <c r="F965" s="30" t="n"/>
      <c r="G965" s="30" t="n"/>
      <c r="H965" s="30" t="n"/>
      <c r="I965" s="30" t="n"/>
      <c r="J965" s="30" t="n"/>
      <c r="K965" s="30" t="n"/>
    </row>
    <row r="966" ht="13.2" customHeight="1" s="87">
      <c r="A966" s="30" t="n"/>
      <c r="B966" s="30" t="n"/>
      <c r="C966" s="30" t="n"/>
      <c r="D966" s="30" t="n"/>
      <c r="E966" s="30" t="n"/>
      <c r="F966" s="30" t="n"/>
      <c r="G966" s="30" t="n"/>
      <c r="H966" s="30" t="n"/>
      <c r="I966" s="30" t="n"/>
      <c r="J966" s="30" t="n"/>
      <c r="K966" s="30" t="n"/>
    </row>
    <row r="967" ht="13.2" customHeight="1" s="87">
      <c r="A967" s="30" t="n"/>
      <c r="B967" s="30" t="n"/>
      <c r="C967" s="30" t="n"/>
      <c r="D967" s="30" t="n"/>
      <c r="E967" s="30" t="n"/>
      <c r="F967" s="30" t="n"/>
      <c r="G967" s="30" t="n"/>
      <c r="H967" s="30" t="n"/>
      <c r="I967" s="30" t="n"/>
      <c r="J967" s="30" t="n"/>
      <c r="K967" s="30" t="n"/>
    </row>
    <row r="968" ht="13.2" customHeight="1" s="87">
      <c r="A968" s="30" t="n"/>
      <c r="B968" s="30" t="n"/>
      <c r="C968" s="30" t="n"/>
      <c r="D968" s="30" t="n"/>
      <c r="E968" s="30" t="n"/>
      <c r="F968" s="30" t="n"/>
      <c r="G968" s="30" t="n"/>
      <c r="H968" s="30" t="n"/>
      <c r="I968" s="30" t="n"/>
      <c r="J968" s="30" t="n"/>
      <c r="K968" s="30" t="n"/>
    </row>
    <row r="969" ht="13.2" customHeight="1" s="87">
      <c r="A969" s="30" t="n"/>
      <c r="B969" s="30" t="n"/>
      <c r="C969" s="30" t="n"/>
      <c r="D969" s="30" t="n"/>
      <c r="E969" s="30" t="n"/>
      <c r="F969" s="30" t="n"/>
      <c r="G969" s="30" t="n"/>
      <c r="H969" s="30" t="n"/>
      <c r="I969" s="30" t="n"/>
      <c r="J969" s="30" t="n"/>
      <c r="K969" s="30" t="n"/>
    </row>
    <row r="970" ht="13.2" customHeight="1" s="87">
      <c r="A970" s="30" t="n"/>
      <c r="B970" s="30" t="n"/>
      <c r="C970" s="30" t="n"/>
      <c r="D970" s="30" t="n"/>
      <c r="E970" s="30" t="n"/>
      <c r="F970" s="30" t="n"/>
      <c r="G970" s="30" t="n"/>
      <c r="H970" s="30" t="n"/>
      <c r="I970" s="30" t="n"/>
      <c r="J970" s="30" t="n"/>
      <c r="K970" s="30" t="n"/>
    </row>
    <row r="971" ht="13.2" customHeight="1" s="87">
      <c r="A971" s="30" t="n"/>
      <c r="B971" s="30" t="n"/>
      <c r="C971" s="30" t="n"/>
      <c r="D971" s="30" t="n"/>
      <c r="E971" s="30" t="n"/>
      <c r="F971" s="30" t="n"/>
      <c r="G971" s="30" t="n"/>
      <c r="H971" s="30" t="n"/>
      <c r="I971" s="30" t="n"/>
      <c r="J971" s="30" t="n"/>
      <c r="K971" s="30" t="n"/>
    </row>
    <row r="972" ht="13.2" customHeight="1" s="87">
      <c r="A972" s="30" t="n"/>
      <c r="B972" s="30" t="n"/>
      <c r="C972" s="30" t="n"/>
      <c r="D972" s="30" t="n"/>
      <c r="E972" s="30" t="n"/>
      <c r="F972" s="30" t="n"/>
      <c r="G972" s="30" t="n"/>
      <c r="H972" s="30" t="n"/>
      <c r="I972" s="30" t="n"/>
      <c r="J972" s="30" t="n"/>
      <c r="K972" s="30" t="n"/>
    </row>
    <row r="973" ht="13.2" customHeight="1" s="87">
      <c r="A973" s="30" t="n"/>
      <c r="B973" s="30" t="n"/>
      <c r="C973" s="30" t="n"/>
      <c r="D973" s="30" t="n"/>
      <c r="E973" s="30" t="n"/>
      <c r="F973" s="30" t="n"/>
      <c r="G973" s="30" t="n"/>
      <c r="H973" s="30" t="n"/>
      <c r="I973" s="30" t="n"/>
      <c r="J973" s="30" t="n"/>
      <c r="K973" s="30" t="n"/>
    </row>
    <row r="974" ht="13.2" customHeight="1" s="87">
      <c r="A974" s="30" t="n"/>
      <c r="B974" s="30" t="n"/>
      <c r="C974" s="30" t="n"/>
      <c r="D974" s="30" t="n"/>
      <c r="E974" s="30" t="n"/>
      <c r="F974" s="30" t="n"/>
      <c r="G974" s="30" t="n"/>
      <c r="H974" s="30" t="n"/>
      <c r="I974" s="30" t="n"/>
      <c r="J974" s="30" t="n"/>
      <c r="K974" s="30" t="n"/>
    </row>
    <row r="975" ht="13.2" customHeight="1" s="87">
      <c r="A975" s="30" t="n"/>
      <c r="B975" s="30" t="n"/>
      <c r="C975" s="30" t="n"/>
      <c r="D975" s="30" t="n"/>
      <c r="E975" s="30" t="n"/>
      <c r="F975" s="30" t="n"/>
      <c r="G975" s="30" t="n"/>
      <c r="H975" s="30" t="n"/>
      <c r="I975" s="30" t="n"/>
      <c r="J975" s="30" t="n"/>
      <c r="K975" s="30" t="n"/>
    </row>
    <row r="976" ht="13.2" customHeight="1" s="87">
      <c r="A976" s="30" t="n"/>
      <c r="B976" s="30" t="n"/>
      <c r="C976" s="30" t="n"/>
      <c r="D976" s="30" t="n"/>
      <c r="E976" s="30" t="n"/>
      <c r="F976" s="30" t="n"/>
      <c r="G976" s="30" t="n"/>
      <c r="H976" s="30" t="n"/>
      <c r="I976" s="30" t="n"/>
      <c r="J976" s="30" t="n"/>
      <c r="K976" s="30" t="n"/>
    </row>
    <row r="977" ht="13.2" customHeight="1" s="87">
      <c r="A977" s="30" t="n"/>
      <c r="B977" s="30" t="n"/>
      <c r="C977" s="30" t="n"/>
      <c r="D977" s="30" t="n"/>
      <c r="E977" s="30" t="n"/>
      <c r="F977" s="30" t="n"/>
      <c r="G977" s="30" t="n"/>
      <c r="H977" s="30" t="n"/>
      <c r="I977" s="30" t="n"/>
      <c r="J977" s="30" t="n"/>
      <c r="K977" s="30" t="n"/>
    </row>
    <row r="978" ht="13.2" customHeight="1" s="87">
      <c r="A978" s="30" t="n"/>
      <c r="B978" s="30" t="n"/>
      <c r="C978" s="30" t="n"/>
      <c r="D978" s="30" t="n"/>
      <c r="E978" s="30" t="n"/>
      <c r="F978" s="30" t="n"/>
      <c r="G978" s="30" t="n"/>
      <c r="H978" s="30" t="n"/>
      <c r="I978" s="30" t="n"/>
      <c r="J978" s="30" t="n"/>
      <c r="K978" s="30" t="n"/>
    </row>
    <row r="979" ht="13.2" customHeight="1" s="87">
      <c r="A979" s="30" t="n"/>
      <c r="B979" s="30" t="n"/>
      <c r="C979" s="30" t="n"/>
      <c r="D979" s="30" t="n"/>
      <c r="E979" s="30" t="n"/>
      <c r="F979" s="30" t="n"/>
      <c r="G979" s="30" t="n"/>
      <c r="H979" s="30" t="n"/>
      <c r="I979" s="30" t="n"/>
      <c r="J979" s="30" t="n"/>
      <c r="K979" s="30" t="n"/>
    </row>
    <row r="980" ht="13.2" customHeight="1" s="87">
      <c r="A980" s="30" t="n"/>
      <c r="B980" s="30" t="n"/>
      <c r="C980" s="30" t="n"/>
      <c r="D980" s="30" t="n"/>
      <c r="E980" s="30" t="n"/>
      <c r="F980" s="30" t="n"/>
      <c r="G980" s="30" t="n"/>
      <c r="H980" s="30" t="n"/>
      <c r="I980" s="30" t="n"/>
      <c r="J980" s="30" t="n"/>
      <c r="K980" s="30" t="n"/>
    </row>
    <row r="981" ht="13.2" customHeight="1" s="87">
      <c r="A981" s="30" t="n"/>
      <c r="B981" s="30" t="n"/>
      <c r="C981" s="30" t="n"/>
      <c r="D981" s="30" t="n"/>
      <c r="E981" s="30" t="n"/>
      <c r="F981" s="30" t="n"/>
      <c r="G981" s="30" t="n"/>
      <c r="H981" s="30" t="n"/>
      <c r="I981" s="30" t="n"/>
      <c r="J981" s="30" t="n"/>
      <c r="K981" s="30" t="n"/>
    </row>
    <row r="982" ht="13.2" customHeight="1" s="87">
      <c r="A982" s="30" t="n"/>
      <c r="B982" s="30" t="n"/>
      <c r="C982" s="30" t="n"/>
      <c r="D982" s="30" t="n"/>
      <c r="E982" s="30" t="n"/>
      <c r="F982" s="30" t="n"/>
      <c r="G982" s="30" t="n"/>
      <c r="H982" s="30" t="n"/>
      <c r="I982" s="30" t="n"/>
      <c r="J982" s="30" t="n"/>
      <c r="K982" s="30" t="n"/>
    </row>
    <row r="983" ht="13.2" customHeight="1" s="87">
      <c r="A983" s="30" t="n"/>
      <c r="B983" s="30" t="n"/>
      <c r="C983" s="30" t="n"/>
      <c r="D983" s="30" t="n"/>
      <c r="E983" s="30" t="n"/>
      <c r="F983" s="30" t="n"/>
      <c r="G983" s="30" t="n"/>
      <c r="H983" s="30" t="n"/>
      <c r="I983" s="30" t="n"/>
      <c r="J983" s="30" t="n"/>
      <c r="K983" s="30" t="n"/>
    </row>
    <row r="984" ht="13.2" customHeight="1" s="87">
      <c r="A984" s="30" t="n"/>
      <c r="B984" s="30" t="n"/>
      <c r="C984" s="30" t="n"/>
      <c r="D984" s="30" t="n"/>
      <c r="E984" s="30" t="n"/>
      <c r="F984" s="30" t="n"/>
      <c r="G984" s="30" t="n"/>
      <c r="H984" s="30" t="n"/>
      <c r="I984" s="30" t="n"/>
      <c r="J984" s="30" t="n"/>
      <c r="K984" s="30" t="n"/>
    </row>
    <row r="985" ht="13.2" customHeight="1" s="87">
      <c r="A985" s="30" t="n"/>
      <c r="B985" s="30" t="n"/>
      <c r="C985" s="30" t="n"/>
      <c r="D985" s="30" t="n"/>
      <c r="E985" s="30" t="n"/>
      <c r="F985" s="30" t="n"/>
      <c r="G985" s="30" t="n"/>
      <c r="H985" s="30" t="n"/>
      <c r="I985" s="30" t="n"/>
      <c r="J985" s="30" t="n"/>
      <c r="K985" s="30" t="n"/>
    </row>
    <row r="986" ht="13.2" customHeight="1" s="87">
      <c r="A986" s="30" t="n"/>
      <c r="B986" s="30" t="n"/>
      <c r="C986" s="30" t="n"/>
      <c r="D986" s="30" t="n"/>
      <c r="E986" s="30" t="n"/>
      <c r="F986" s="30" t="n"/>
      <c r="G986" s="30" t="n"/>
      <c r="H986" s="30" t="n"/>
      <c r="I986" s="30" t="n"/>
      <c r="J986" s="30" t="n"/>
      <c r="K986" s="30" t="n"/>
    </row>
    <row r="987" ht="13.2" customHeight="1" s="87">
      <c r="A987" s="30" t="n"/>
      <c r="B987" s="30" t="n"/>
      <c r="C987" s="30" t="n"/>
      <c r="D987" s="30" t="n"/>
      <c r="E987" s="30" t="n"/>
      <c r="F987" s="30" t="n"/>
      <c r="G987" s="30" t="n"/>
      <c r="H987" s="30" t="n"/>
      <c r="I987" s="30" t="n"/>
      <c r="J987" s="30" t="n"/>
      <c r="K987" s="30" t="n"/>
    </row>
    <row r="988" ht="13.2" customHeight="1" s="87">
      <c r="A988" s="30" t="n"/>
      <c r="B988" s="30" t="n"/>
      <c r="C988" s="30" t="n"/>
      <c r="D988" s="30" t="n"/>
      <c r="E988" s="30" t="n"/>
      <c r="F988" s="30" t="n"/>
      <c r="G988" s="30" t="n"/>
      <c r="H988" s="30" t="n"/>
      <c r="I988" s="30" t="n"/>
      <c r="J988" s="30" t="n"/>
      <c r="K988" s="30" t="n"/>
    </row>
    <row r="989" ht="13.2" customHeight="1" s="87">
      <c r="A989" s="30" t="n"/>
      <c r="B989" s="30" t="n"/>
      <c r="C989" s="30" t="n"/>
      <c r="D989" s="30" t="n"/>
      <c r="E989" s="30" t="n"/>
      <c r="F989" s="30" t="n"/>
      <c r="G989" s="30" t="n"/>
      <c r="H989" s="30" t="n"/>
      <c r="I989" s="30" t="n"/>
      <c r="J989" s="30" t="n"/>
      <c r="K989" s="30" t="n"/>
    </row>
    <row r="990" ht="13.2" customHeight="1" s="87">
      <c r="A990" s="30" t="n"/>
      <c r="B990" s="30" t="n"/>
      <c r="C990" s="30" t="n"/>
      <c r="D990" s="30" t="n"/>
      <c r="E990" s="30" t="n"/>
      <c r="F990" s="30" t="n"/>
      <c r="G990" s="30" t="n"/>
      <c r="H990" s="30" t="n"/>
      <c r="I990" s="30" t="n"/>
      <c r="J990" s="30" t="n"/>
      <c r="K990" s="30" t="n"/>
    </row>
    <row r="991" ht="13.2" customHeight="1" s="87">
      <c r="A991" s="30" t="n"/>
      <c r="B991" s="30" t="n"/>
      <c r="C991" s="30" t="n"/>
      <c r="D991" s="30" t="n"/>
      <c r="E991" s="30" t="n"/>
      <c r="F991" s="30" t="n"/>
      <c r="G991" s="30" t="n"/>
      <c r="H991" s="30" t="n"/>
      <c r="I991" s="30" t="n"/>
      <c r="J991" s="30" t="n"/>
      <c r="K991" s="30" t="n"/>
    </row>
    <row r="992" ht="13.2" customHeight="1" s="87">
      <c r="A992" s="30" t="n"/>
      <c r="B992" s="30" t="n"/>
      <c r="C992" s="30" t="n"/>
      <c r="D992" s="30" t="n"/>
      <c r="E992" s="30" t="n"/>
      <c r="F992" s="30" t="n"/>
      <c r="G992" s="30" t="n"/>
      <c r="H992" s="30" t="n"/>
      <c r="I992" s="30" t="n"/>
      <c r="J992" s="30" t="n"/>
      <c r="K992" s="30" t="n"/>
    </row>
    <row r="993" ht="13.2" customHeight="1" s="87">
      <c r="A993" s="30" t="n"/>
      <c r="B993" s="30" t="n"/>
      <c r="C993" s="30" t="n"/>
      <c r="D993" s="30" t="n"/>
      <c r="E993" s="30" t="n"/>
      <c r="F993" s="30" t="n"/>
      <c r="G993" s="30" t="n"/>
      <c r="H993" s="30" t="n"/>
      <c r="I993" s="30" t="n"/>
      <c r="J993" s="30" t="n"/>
      <c r="K993" s="30" t="n"/>
    </row>
    <row r="994" ht="13.2" customHeight="1" s="87">
      <c r="A994" s="30" t="n"/>
      <c r="B994" s="30" t="n"/>
      <c r="C994" s="30" t="n"/>
      <c r="D994" s="30" t="n"/>
      <c r="E994" s="30" t="n"/>
      <c r="F994" s="30" t="n"/>
      <c r="G994" s="30" t="n"/>
      <c r="H994" s="30" t="n"/>
      <c r="I994" s="30" t="n"/>
      <c r="J994" s="30" t="n"/>
      <c r="K994" s="30" t="n"/>
    </row>
    <row r="995" ht="13.2" customHeight="1" s="87">
      <c r="A995" s="30" t="n"/>
      <c r="B995" s="30" t="n"/>
      <c r="C995" s="30" t="n"/>
      <c r="D995" s="30" t="n"/>
      <c r="E995" s="30" t="n"/>
      <c r="F995" s="30" t="n"/>
      <c r="G995" s="30" t="n"/>
      <c r="H995" s="30" t="n"/>
      <c r="I995" s="30" t="n"/>
      <c r="J995" s="30" t="n"/>
      <c r="K995" s="30" t="n"/>
    </row>
    <row r="996" ht="13.2" customHeight="1" s="87">
      <c r="A996" s="30" t="n"/>
      <c r="B996" s="30" t="n"/>
      <c r="C996" s="30" t="n"/>
      <c r="D996" s="30" t="n"/>
      <c r="E996" s="30" t="n"/>
      <c r="F996" s="30" t="n"/>
      <c r="G996" s="30" t="n"/>
      <c r="H996" s="30" t="n"/>
      <c r="I996" s="30" t="n"/>
      <c r="J996" s="30" t="n"/>
      <c r="K996" s="30" t="n"/>
    </row>
    <row r="997" ht="13.2" customHeight="1" s="87">
      <c r="A997" s="30" t="n"/>
      <c r="B997" s="30" t="n"/>
      <c r="C997" s="30" t="n"/>
      <c r="D997" s="30" t="n"/>
      <c r="E997" s="30" t="n"/>
      <c r="F997" s="30" t="n"/>
      <c r="G997" s="30" t="n"/>
      <c r="H997" s="30" t="n"/>
      <c r="I997" s="30" t="n"/>
      <c r="J997" s="30" t="n"/>
      <c r="K997" s="30" t="n"/>
    </row>
    <row r="998" ht="13.2" customHeight="1" s="87">
      <c r="A998" s="30" t="n"/>
      <c r="B998" s="30" t="n"/>
      <c r="C998" s="30" t="n"/>
      <c r="D998" s="30" t="n"/>
      <c r="E998" s="30" t="n"/>
      <c r="F998" s="30" t="n"/>
      <c r="G998" s="30" t="n"/>
      <c r="H998" s="30" t="n"/>
      <c r="I998" s="30" t="n"/>
      <c r="J998" s="30" t="n"/>
      <c r="K998" s="30" t="n"/>
    </row>
    <row r="999" ht="13.2" customHeight="1" s="87">
      <c r="A999" s="30" t="n"/>
      <c r="B999" s="30" t="n"/>
      <c r="C999" s="30" t="n"/>
      <c r="D999" s="30" t="n"/>
      <c r="E999" s="30" t="n"/>
      <c r="F999" s="30" t="n"/>
      <c r="G999" s="30" t="n"/>
      <c r="H999" s="30" t="n"/>
      <c r="I999" s="30" t="n"/>
      <c r="J999" s="30" t="n"/>
      <c r="K999" s="30" t="n"/>
    </row>
    <row r="1000" ht="13.2" customHeight="1" s="87">
      <c r="A1000" s="30" t="n"/>
      <c r="B1000" s="30" t="n"/>
      <c r="C1000" s="30" t="n"/>
      <c r="D1000" s="30" t="n"/>
      <c r="E1000" s="30" t="n"/>
      <c r="F1000" s="30" t="n"/>
      <c r="G1000" s="30" t="n"/>
      <c r="H1000" s="30" t="n"/>
      <c r="I1000" s="30" t="n"/>
      <c r="J1000" s="30" t="n"/>
      <c r="K1000" s="30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0" summaryRight="0"/>
    <pageSetUpPr fitToPage="1"/>
  </sheetPr>
  <dimension ref="A1:K477"/>
  <sheetViews>
    <sheetView workbookViewId="0">
      <pane ySplit="1" topLeftCell="A2" activePane="bottomLeft" state="frozen"/>
      <selection pane="bottomLeft" activeCell="B3" sqref="B3"/>
    </sheetView>
  </sheetViews>
  <sheetFormatPr baseColWidth="8" defaultColWidth="14.44140625" defaultRowHeight="15.75" customHeight="1"/>
  <sheetData>
    <row r="1" ht="13.8" customHeight="1" s="87">
      <c r="A1" s="62" t="inlineStr">
        <is>
          <t>S.No.</t>
        </is>
      </c>
      <c r="B1" s="62" t="inlineStr">
        <is>
          <t>Yarn</t>
        </is>
      </c>
      <c r="C1" s="62" t="inlineStr">
        <is>
          <t>SKU</t>
        </is>
      </c>
      <c r="D1" s="62" t="inlineStr">
        <is>
          <t>Shade no</t>
        </is>
      </c>
      <c r="E1" s="62" t="inlineStr">
        <is>
          <t>color</t>
        </is>
      </c>
    </row>
    <row r="2" ht="13.8" customHeight="1" s="87">
      <c r="A2" s="63" t="inlineStr">
        <is>
          <t>WE01</t>
        </is>
      </c>
      <c r="B2" s="74" t="inlineStr">
        <is>
          <t>POLYESTER</t>
        </is>
      </c>
      <c r="C2" s="74" t="inlineStr">
        <is>
          <t>400 D</t>
        </is>
      </c>
      <c r="D2" s="74" t="inlineStr">
        <is>
          <t>9373 FDY</t>
        </is>
      </c>
      <c r="E2" s="74" t="inlineStr">
        <is>
          <t>AMBER YELLOW</t>
        </is>
      </c>
      <c r="F2" s="11">
        <f>C2&amp;D2</f>
        <v/>
      </c>
      <c r="H2" s="11">
        <f>I2&amp;J2</f>
        <v/>
      </c>
      <c r="I2" s="11" t="inlineStr">
        <is>
          <t>450-D-INT</t>
        </is>
      </c>
      <c r="J2" s="11" t="inlineStr">
        <is>
          <t>[Person_46]</t>
        </is>
      </c>
      <c r="K2" s="65" t="n"/>
    </row>
    <row r="3" ht="13.8" customHeight="1" s="87">
      <c r="A3" s="63" t="inlineStr">
        <is>
          <t>WE02</t>
        </is>
      </c>
      <c r="B3" s="74" t="inlineStr">
        <is>
          <t>POLYESTER</t>
        </is>
      </c>
      <c r="C3" s="74" t="inlineStr">
        <is>
          <t>400 D</t>
        </is>
      </c>
      <c r="D3" s="74" t="inlineStr">
        <is>
          <t>9374 FDY</t>
        </is>
      </c>
      <c r="E3" s="74" t="inlineStr">
        <is>
          <t>APRICOT</t>
        </is>
      </c>
      <c r="F3" s="11">
        <f>C3&amp;D3</f>
        <v/>
      </c>
    </row>
    <row r="4" ht="13.8" customHeight="1" s="87">
      <c r="A4" s="63" t="inlineStr">
        <is>
          <t>WE03</t>
        </is>
      </c>
      <c r="B4" s="74" t="inlineStr">
        <is>
          <t>POLYESTER</t>
        </is>
      </c>
      <c r="C4" s="74" t="inlineStr">
        <is>
          <t>400 D</t>
        </is>
      </c>
      <c r="D4" s="74" t="inlineStr">
        <is>
          <t>9641 FDY</t>
        </is>
      </c>
      <c r="E4" s="74" t="inlineStr">
        <is>
          <t>WHITE</t>
        </is>
      </c>
      <c r="F4" s="11">
        <f>C4&amp;D4</f>
        <v/>
      </c>
    </row>
    <row r="5" ht="13.8" customHeight="1" s="87">
      <c r="A5" s="63" t="inlineStr">
        <is>
          <t>WE04</t>
        </is>
      </c>
      <c r="B5" s="74" t="inlineStr">
        <is>
          <t>POLYESTER</t>
        </is>
      </c>
      <c r="C5" s="74" t="inlineStr">
        <is>
          <t>400 D</t>
        </is>
      </c>
      <c r="D5" s="74" t="inlineStr">
        <is>
          <t>9616 FDY</t>
        </is>
      </c>
      <c r="E5" s="74" t="inlineStr">
        <is>
          <t>MANGO</t>
        </is>
      </c>
      <c r="F5" s="11">
        <f>C5&amp;D5</f>
        <v/>
      </c>
    </row>
    <row r="6" ht="13.8" customHeight="1" s="87">
      <c r="A6" s="63" t="inlineStr">
        <is>
          <t>WE05</t>
        </is>
      </c>
      <c r="B6" s="74" t="inlineStr">
        <is>
          <t>POLYESTER</t>
        </is>
      </c>
      <c r="C6" s="74" t="inlineStr">
        <is>
          <t>400 D</t>
        </is>
      </c>
      <c r="D6" s="74" t="inlineStr">
        <is>
          <t>1649 FDY</t>
        </is>
      </c>
      <c r="E6" s="74" t="inlineStr">
        <is>
          <t>CAMEL</t>
        </is>
      </c>
      <c r="F6" s="11">
        <f>C6&amp;D6</f>
        <v/>
      </c>
    </row>
    <row r="7" ht="13.8" customHeight="1" s="87">
      <c r="A7" s="63" t="inlineStr">
        <is>
          <t>WE06</t>
        </is>
      </c>
      <c r="B7" s="74" t="inlineStr">
        <is>
          <t>POLYESTER</t>
        </is>
      </c>
      <c r="C7" s="74" t="inlineStr">
        <is>
          <t>400 D</t>
        </is>
      </c>
      <c r="D7" s="74" t="inlineStr">
        <is>
          <t>9375 FDY</t>
        </is>
      </c>
      <c r="E7" s="74" t="inlineStr">
        <is>
          <t>CHAMPAGNE</t>
        </is>
      </c>
      <c r="F7" s="11">
        <f>C7&amp;D7</f>
        <v/>
      </c>
    </row>
    <row r="8" ht="13.8" customHeight="1" s="87">
      <c r="A8" s="63" t="inlineStr">
        <is>
          <t>WE07</t>
        </is>
      </c>
      <c r="B8" s="74" t="inlineStr">
        <is>
          <t>POLYESTER</t>
        </is>
      </c>
      <c r="C8" s="74" t="inlineStr">
        <is>
          <t>400 D LT</t>
        </is>
      </c>
      <c r="D8" s="74" t="inlineStr">
        <is>
          <t>9373 LT</t>
        </is>
      </c>
      <c r="E8" s="74" t="inlineStr">
        <is>
          <t>AMBER YELLOW</t>
        </is>
      </c>
      <c r="F8" s="11">
        <f>C8&amp;D8</f>
        <v/>
      </c>
    </row>
    <row r="9" ht="13.8" customHeight="1" s="87">
      <c r="A9" s="63" t="inlineStr">
        <is>
          <t>WE08</t>
        </is>
      </c>
      <c r="B9" s="74" t="inlineStr">
        <is>
          <t>POLYESTER</t>
        </is>
      </c>
      <c r="C9" s="74" t="inlineStr">
        <is>
          <t>400 D LT</t>
        </is>
      </c>
      <c r="D9" s="74" t="inlineStr">
        <is>
          <t>9374 LT</t>
        </is>
      </c>
      <c r="E9" s="74" t="inlineStr">
        <is>
          <t>APRICOT</t>
        </is>
      </c>
      <c r="F9" s="11">
        <f>C9&amp;D9</f>
        <v/>
      </c>
    </row>
    <row r="10" ht="13.8" customHeight="1" s="87">
      <c r="A10" s="63" t="inlineStr">
        <is>
          <t>WE09</t>
        </is>
      </c>
      <c r="B10" s="74" t="inlineStr">
        <is>
          <t>POLYESTER</t>
        </is>
      </c>
      <c r="C10" s="74" t="inlineStr">
        <is>
          <t>400 D LT</t>
        </is>
      </c>
      <c r="D10" s="74" t="inlineStr">
        <is>
          <t>9375 LT</t>
        </is>
      </c>
      <c r="E10" s="74" t="inlineStr">
        <is>
          <t>CHAMPAGNE</t>
        </is>
      </c>
      <c r="F10" s="11">
        <f>C10&amp;D10</f>
        <v/>
      </c>
    </row>
    <row r="11" ht="13.8" customHeight="1" s="87">
      <c r="A11" s="63" t="inlineStr">
        <is>
          <t>WE10</t>
        </is>
      </c>
      <c r="B11" s="74" t="inlineStr">
        <is>
          <t>CHENILLE</t>
        </is>
      </c>
      <c r="C11" s="74" t="inlineStr">
        <is>
          <t>2 NM</t>
        </is>
      </c>
      <c r="D11" s="74" t="inlineStr">
        <is>
          <t>NATURAL CHENILLE</t>
        </is>
      </c>
      <c r="E11" s="74" t="inlineStr">
        <is>
          <t>NATURAL CHENILLE</t>
        </is>
      </c>
      <c r="F11" s="11">
        <f>C11&amp;D11</f>
        <v/>
      </c>
    </row>
    <row r="12" ht="13.8" customHeight="1" s="87">
      <c r="A12" s="63" t="inlineStr">
        <is>
          <t>WE11</t>
        </is>
      </c>
      <c r="B12" s="74" t="inlineStr">
        <is>
          <t>CHENILLE</t>
        </is>
      </c>
      <c r="C12" s="74" t="inlineStr">
        <is>
          <t>4 NM</t>
        </is>
      </c>
      <c r="D12" s="74" t="inlineStr">
        <is>
          <t>P. GREEN</t>
        </is>
      </c>
      <c r="E12" s="74" t="inlineStr">
        <is>
          <t>P. GREEN</t>
        </is>
      </c>
      <c r="F12" s="11">
        <f>C12&amp;D12</f>
        <v/>
      </c>
    </row>
    <row r="13" ht="13.8" customHeight="1" s="87">
      <c r="A13" s="63" t="inlineStr">
        <is>
          <t>WE12</t>
        </is>
      </c>
      <c r="B13" s="74" t="inlineStr">
        <is>
          <t>CHENILLE</t>
        </is>
      </c>
      <c r="C13" s="74" t="inlineStr">
        <is>
          <t>4 NM</t>
        </is>
      </c>
      <c r="D13" s="74" t="inlineStr">
        <is>
          <t>SEA GREEN</t>
        </is>
      </c>
      <c r="E13" s="74" t="inlineStr">
        <is>
          <t>SEA GREEN</t>
        </is>
      </c>
      <c r="F13" s="11">
        <f>C13&amp;D13</f>
        <v/>
      </c>
    </row>
    <row r="14" ht="13.8" customHeight="1" s="87">
      <c r="A14" s="63" t="inlineStr">
        <is>
          <t>WE13</t>
        </is>
      </c>
      <c r="B14" s="74" t="inlineStr">
        <is>
          <t>CHENILLE</t>
        </is>
      </c>
      <c r="C14" s="74" t="inlineStr">
        <is>
          <t>4 NM</t>
        </is>
      </c>
      <c r="D14" s="74" t="inlineStr">
        <is>
          <t>MAROON</t>
        </is>
      </c>
      <c r="E14" s="74" t="inlineStr">
        <is>
          <t>MAROON</t>
        </is>
      </c>
      <c r="F14" s="11">
        <f>C14&amp;D14</f>
        <v/>
      </c>
    </row>
    <row r="15" ht="13.8" customHeight="1" s="87">
      <c r="A15" s="63" t="inlineStr">
        <is>
          <t>WE14</t>
        </is>
      </c>
      <c r="B15" s="74" t="inlineStr">
        <is>
          <t>CHENILLE</t>
        </is>
      </c>
      <c r="C15" s="74" t="inlineStr">
        <is>
          <t>4 NM</t>
        </is>
      </c>
      <c r="D15" s="74" t="inlineStr">
        <is>
          <t>T BLUE</t>
        </is>
      </c>
      <c r="E15" s="74" t="inlineStr">
        <is>
          <t>T BLUE</t>
        </is>
      </c>
      <c r="F15" s="11">
        <f>C15&amp;D15</f>
        <v/>
      </c>
    </row>
    <row r="16" ht="13.8" customHeight="1" s="87">
      <c r="A16" s="63" t="inlineStr">
        <is>
          <t>WE15</t>
        </is>
      </c>
      <c r="B16" s="74" t="inlineStr">
        <is>
          <t>CHENILLE</t>
        </is>
      </c>
      <c r="C16" s="74" t="inlineStr">
        <is>
          <t>4 NM</t>
        </is>
      </c>
      <c r="D16" s="74" t="inlineStr">
        <is>
          <t>D. PINK</t>
        </is>
      </c>
      <c r="E16" s="74" t="inlineStr">
        <is>
          <t>D. PINK</t>
        </is>
      </c>
      <c r="F16" s="11">
        <f>C16&amp;D16</f>
        <v/>
      </c>
    </row>
    <row r="17" ht="13.8" customHeight="1" s="87">
      <c r="A17" s="63" t="inlineStr">
        <is>
          <t>WE16</t>
        </is>
      </c>
      <c r="B17" s="74" t="inlineStr">
        <is>
          <t>CHENILLE</t>
        </is>
      </c>
      <c r="C17" s="74" t="inlineStr">
        <is>
          <t>4 NM</t>
        </is>
      </c>
      <c r="D17" s="74" t="inlineStr">
        <is>
          <t>BLACK</t>
        </is>
      </c>
      <c r="E17" s="74" t="inlineStr">
        <is>
          <t>BLACK</t>
        </is>
      </c>
      <c r="F17" s="11">
        <f>C17&amp;D17</f>
        <v/>
      </c>
    </row>
    <row r="18" ht="13.8" customHeight="1" s="87">
      <c r="A18" s="63" t="inlineStr">
        <is>
          <t>WE17</t>
        </is>
      </c>
      <c r="B18" s="74" t="inlineStr">
        <is>
          <t>CHENILLE</t>
        </is>
      </c>
      <c r="C18" s="74" t="inlineStr">
        <is>
          <t>4 NM</t>
        </is>
      </c>
      <c r="D18" s="74" t="inlineStr">
        <is>
          <t>COFFEE</t>
        </is>
      </c>
      <c r="E18" s="74" t="inlineStr">
        <is>
          <t>COFFEE</t>
        </is>
      </c>
      <c r="F18" s="11">
        <f>C18&amp;D18</f>
        <v/>
      </c>
    </row>
    <row r="19" ht="13.8" customHeight="1" s="87">
      <c r="A19" s="63" t="inlineStr">
        <is>
          <t>WE18</t>
        </is>
      </c>
      <c r="B19" s="74" t="inlineStr">
        <is>
          <t>CHENILLE</t>
        </is>
      </c>
      <c r="C19" s="74" t="inlineStr">
        <is>
          <t>4 NM</t>
        </is>
      </c>
      <c r="D19" s="74" t="inlineStr">
        <is>
          <t>D MAROON</t>
        </is>
      </c>
      <c r="E19" s="74" t="inlineStr">
        <is>
          <t>D MAROON</t>
        </is>
      </c>
      <c r="F19" s="11">
        <f>C19&amp;D19</f>
        <v/>
      </c>
    </row>
    <row r="20" ht="13.8" customHeight="1" s="87">
      <c r="A20" s="63" t="inlineStr">
        <is>
          <t>WE19</t>
        </is>
      </c>
      <c r="B20" s="74" t="inlineStr">
        <is>
          <t>CHENILLE</t>
        </is>
      </c>
      <c r="C20" s="74" t="inlineStr">
        <is>
          <t>4 NM</t>
        </is>
      </c>
      <c r="D20" s="74" t="inlineStr">
        <is>
          <t>DAWN</t>
        </is>
      </c>
      <c r="E20" s="74" t="inlineStr">
        <is>
          <t>DAWN</t>
        </is>
      </c>
      <c r="F20" s="11">
        <f>C20&amp;D20</f>
        <v/>
      </c>
    </row>
    <row r="21" ht="13.8" customHeight="1" s="87">
      <c r="A21" s="63" t="inlineStr">
        <is>
          <t>WE20</t>
        </is>
      </c>
      <c r="B21" s="74" t="inlineStr">
        <is>
          <t>CHENILLE</t>
        </is>
      </c>
      <c r="C21" s="74" t="inlineStr">
        <is>
          <t>4 NM</t>
        </is>
      </c>
      <c r="D21" s="74" t="inlineStr">
        <is>
          <t>D. FIROZI</t>
        </is>
      </c>
      <c r="E21" s="74" t="inlineStr">
        <is>
          <t>D. FIROZI</t>
        </is>
      </c>
      <c r="F21" s="11">
        <f>C21&amp;D21</f>
        <v/>
      </c>
    </row>
    <row r="22" ht="13.8" customHeight="1" s="87">
      <c r="A22" s="63" t="inlineStr">
        <is>
          <t>WE21</t>
        </is>
      </c>
      <c r="B22" s="74" t="inlineStr">
        <is>
          <t>CHENILLE</t>
        </is>
      </c>
      <c r="C22" s="74" t="inlineStr">
        <is>
          <t>4 NM</t>
        </is>
      </c>
      <c r="D22" s="74" t="inlineStr">
        <is>
          <t>CARROT</t>
        </is>
      </c>
      <c r="E22" s="74" t="inlineStr">
        <is>
          <t>CARROT</t>
        </is>
      </c>
      <c r="F22" s="11">
        <f>C22&amp;D22</f>
        <v/>
      </c>
    </row>
    <row r="23" ht="13.8" customHeight="1" s="87">
      <c r="A23" s="63" t="inlineStr">
        <is>
          <t>WE22</t>
        </is>
      </c>
      <c r="B23" s="74" t="inlineStr">
        <is>
          <t>CHENILLE</t>
        </is>
      </c>
      <c r="C23" s="74" t="inlineStr">
        <is>
          <t>4 NM</t>
        </is>
      </c>
      <c r="D23" s="74" t="inlineStr">
        <is>
          <t>RUST</t>
        </is>
      </c>
      <c r="E23" s="74" t="inlineStr">
        <is>
          <t>RUST</t>
        </is>
      </c>
      <c r="F23" s="11">
        <f>C23&amp;D23</f>
        <v/>
      </c>
    </row>
    <row r="24" ht="13.8" customHeight="1" s="87">
      <c r="A24" s="63" t="inlineStr">
        <is>
          <t>WE23</t>
        </is>
      </c>
      <c r="B24" s="74" t="inlineStr">
        <is>
          <t>CHENILLE</t>
        </is>
      </c>
      <c r="C24" s="74" t="inlineStr">
        <is>
          <t>4 NM</t>
        </is>
      </c>
      <c r="D24" s="74" t="inlineStr">
        <is>
          <t>WINE</t>
        </is>
      </c>
      <c r="E24" s="74" t="inlineStr">
        <is>
          <t>WINE</t>
        </is>
      </c>
      <c r="F24" s="11">
        <f>C24&amp;D24</f>
        <v/>
      </c>
    </row>
    <row r="25" ht="13.8" customHeight="1" s="87">
      <c r="A25" s="63" t="inlineStr">
        <is>
          <t>WE24</t>
        </is>
      </c>
      <c r="B25" s="74" t="inlineStr">
        <is>
          <t>CHENILLE</t>
        </is>
      </c>
      <c r="C25" s="74" t="inlineStr">
        <is>
          <t>4 NM</t>
        </is>
      </c>
      <c r="D25" s="74" t="inlineStr">
        <is>
          <t>FUSIA</t>
        </is>
      </c>
      <c r="E25" s="74" t="inlineStr">
        <is>
          <t>FUSIA</t>
        </is>
      </c>
      <c r="F25" s="11">
        <f>C25&amp;D25</f>
        <v/>
      </c>
    </row>
    <row r="26" ht="13.8" customHeight="1" s="87">
      <c r="A26" s="63" t="inlineStr">
        <is>
          <t>WE25</t>
        </is>
      </c>
      <c r="B26" s="74" t="inlineStr">
        <is>
          <t>CHENILLE</t>
        </is>
      </c>
      <c r="C26" s="74" t="inlineStr">
        <is>
          <t>4 NM</t>
        </is>
      </c>
      <c r="D26" s="74" t="inlineStr">
        <is>
          <t>RED</t>
        </is>
      </c>
      <c r="E26" s="74" t="inlineStr">
        <is>
          <t>RED</t>
        </is>
      </c>
      <c r="F26" s="11">
        <f>C26&amp;D26</f>
        <v/>
      </c>
    </row>
    <row r="27" ht="13.8" customHeight="1" s="87">
      <c r="A27" s="63" t="inlineStr">
        <is>
          <t>WE26</t>
        </is>
      </c>
      <c r="B27" s="74" t="inlineStr">
        <is>
          <t>CHENILLE</t>
        </is>
      </c>
      <c r="C27" s="74" t="inlineStr">
        <is>
          <t>4 NM</t>
        </is>
      </c>
      <c r="D27" s="74" t="inlineStr">
        <is>
          <t>F.GREEN</t>
        </is>
      </c>
      <c r="E27" s="74" t="inlineStr">
        <is>
          <t>F.GREEN</t>
        </is>
      </c>
      <c r="F27" s="11">
        <f>C27&amp;D27</f>
        <v/>
      </c>
    </row>
    <row r="28" ht="13.8" customHeight="1" s="87">
      <c r="A28" s="63" t="inlineStr">
        <is>
          <t>WE27</t>
        </is>
      </c>
      <c r="B28" s="74" t="inlineStr">
        <is>
          <t>CHENILLE</t>
        </is>
      </c>
      <c r="C28" s="74" t="inlineStr">
        <is>
          <t>4 NM</t>
        </is>
      </c>
      <c r="D28" s="74" t="inlineStr">
        <is>
          <t>LT [Person_40]</t>
        </is>
      </c>
      <c r="E28" s="74" t="inlineStr">
        <is>
          <t>LT [Person_40]</t>
        </is>
      </c>
      <c r="F28" s="11">
        <f>C28&amp;D28</f>
        <v/>
      </c>
    </row>
    <row r="29" ht="13.8" customHeight="1" s="87">
      <c r="A29" s="63" t="inlineStr">
        <is>
          <t>WE28</t>
        </is>
      </c>
      <c r="B29" s="74" t="inlineStr">
        <is>
          <t>CHENILLE</t>
        </is>
      </c>
      <c r="C29" s="74" t="inlineStr">
        <is>
          <t>4 NM</t>
        </is>
      </c>
      <c r="D29" s="74" t="inlineStr">
        <is>
          <t>DUSTY PINK</t>
        </is>
      </c>
      <c r="E29" s="74" t="inlineStr">
        <is>
          <t>DUSTY PINK</t>
        </is>
      </c>
      <c r="F29" s="11">
        <f>C29&amp;D29</f>
        <v/>
      </c>
    </row>
    <row r="30" ht="13.8" customHeight="1" s="87">
      <c r="A30" s="63" t="inlineStr">
        <is>
          <t>WE29</t>
        </is>
      </c>
      <c r="B30" s="74" t="inlineStr">
        <is>
          <t>CHENILLE</t>
        </is>
      </c>
      <c r="C30" s="74" t="inlineStr">
        <is>
          <t>4 NM</t>
        </is>
      </c>
      <c r="D30" s="74" t="inlineStr">
        <is>
          <t>N BLUE</t>
        </is>
      </c>
      <c r="E30" s="74" t="inlineStr">
        <is>
          <t>N BLUE</t>
        </is>
      </c>
      <c r="F30" s="11">
        <f>C30&amp;D30</f>
        <v/>
      </c>
    </row>
    <row r="31" ht="13.8" customHeight="1" s="87">
      <c r="A31" s="63" t="inlineStr">
        <is>
          <t>WE30</t>
        </is>
      </c>
      <c r="B31" s="74" t="inlineStr">
        <is>
          <t>CHENILLE</t>
        </is>
      </c>
      <c r="C31" s="74" t="inlineStr">
        <is>
          <t>4 NM</t>
        </is>
      </c>
      <c r="D31" s="74" t="inlineStr">
        <is>
          <t>DOE</t>
        </is>
      </c>
      <c r="E31" s="74" t="inlineStr">
        <is>
          <t>DOE</t>
        </is>
      </c>
      <c r="F31" s="11">
        <f>C31&amp;D31</f>
        <v/>
      </c>
    </row>
    <row r="32" ht="16.2" customHeight="1" s="87">
      <c r="A32" s="63" t="inlineStr">
        <is>
          <t>WE31</t>
        </is>
      </c>
      <c r="B32" s="74" t="inlineStr">
        <is>
          <t>CHENILLE</t>
        </is>
      </c>
      <c r="C32" s="74" t="inlineStr">
        <is>
          <t>4 NM</t>
        </is>
      </c>
      <c r="D32" s="74" t="inlineStr">
        <is>
          <t>[Person_41]</t>
        </is>
      </c>
      <c r="E32" s="74" t="inlineStr">
        <is>
          <t>[Person_41]</t>
        </is>
      </c>
      <c r="F32" s="11">
        <f>C32&amp;D32</f>
        <v/>
      </c>
    </row>
    <row r="33" ht="16.2" customHeight="1" s="87">
      <c r="A33" s="63" t="inlineStr">
        <is>
          <t>WE32</t>
        </is>
      </c>
      <c r="B33" s="74" t="inlineStr">
        <is>
          <t>CHENILLE</t>
        </is>
      </c>
      <c r="C33" s="74" t="inlineStr">
        <is>
          <t>4 NM</t>
        </is>
      </c>
      <c r="D33" s="74" t="inlineStr">
        <is>
          <t>SAFFRON</t>
        </is>
      </c>
      <c r="E33" s="74" t="inlineStr">
        <is>
          <t>SAFFRON</t>
        </is>
      </c>
      <c r="F33" s="11">
        <f>C33&amp;D33</f>
        <v/>
      </c>
    </row>
    <row r="34" ht="16.2" customHeight="1" s="87">
      <c r="A34" s="63" t="inlineStr">
        <is>
          <t>WE33</t>
        </is>
      </c>
      <c r="B34" s="74" t="inlineStr">
        <is>
          <t>CHENILLE</t>
        </is>
      </c>
      <c r="C34" s="74" t="inlineStr">
        <is>
          <t>4 NM</t>
        </is>
      </c>
      <c r="D34" s="74" t="inlineStr">
        <is>
          <t>IVORY</t>
        </is>
      </c>
      <c r="E34" s="74" t="inlineStr">
        <is>
          <t>IVORY</t>
        </is>
      </c>
      <c r="F34" s="11">
        <f>C34&amp;D34</f>
        <v/>
      </c>
    </row>
    <row r="35" ht="16.2" customHeight="1" s="87">
      <c r="A35" s="63" t="inlineStr">
        <is>
          <t>WE34</t>
        </is>
      </c>
      <c r="B35" s="74" t="inlineStr">
        <is>
          <t>CHENILLE</t>
        </is>
      </c>
      <c r="C35" s="74" t="inlineStr">
        <is>
          <t>4 NM</t>
        </is>
      </c>
      <c r="D35" s="74" t="inlineStr">
        <is>
          <t>D. SKY BLUE</t>
        </is>
      </c>
      <c r="E35" s="74" t="inlineStr">
        <is>
          <t>D. SKY BLUE</t>
        </is>
      </c>
      <c r="F35" s="11">
        <f>C35&amp;D35</f>
        <v/>
      </c>
    </row>
    <row r="36" ht="16.2" customHeight="1" s="87">
      <c r="A36" s="63" t="inlineStr">
        <is>
          <t>WE35</t>
        </is>
      </c>
      <c r="B36" s="74" t="inlineStr">
        <is>
          <t>CHENILLE</t>
        </is>
      </c>
      <c r="C36" s="74" t="inlineStr">
        <is>
          <t>4 NM</t>
        </is>
      </c>
      <c r="D36" s="74" t="inlineStr">
        <is>
          <t>PEACOCK</t>
        </is>
      </c>
      <c r="E36" s="74" t="inlineStr">
        <is>
          <t>PEACOCK</t>
        </is>
      </c>
      <c r="F36" s="11">
        <f>C36&amp;D36</f>
        <v/>
      </c>
    </row>
    <row r="37" ht="16.2" customHeight="1" s="87">
      <c r="A37" s="63" t="inlineStr">
        <is>
          <t>WE36</t>
        </is>
      </c>
      <c r="B37" s="74" t="inlineStr">
        <is>
          <t>CHENILLE</t>
        </is>
      </c>
      <c r="C37" s="74" t="inlineStr">
        <is>
          <t>4 NM</t>
        </is>
      </c>
      <c r="D37" s="74" t="inlineStr">
        <is>
          <t>NEW PEACH</t>
        </is>
      </c>
      <c r="E37" s="74" t="inlineStr">
        <is>
          <t>NEW PEACH</t>
        </is>
      </c>
      <c r="F37" s="11">
        <f>C37&amp;D37</f>
        <v/>
      </c>
    </row>
    <row r="38" ht="16.2" customHeight="1" s="87">
      <c r="A38" s="63" t="inlineStr">
        <is>
          <t>WE37</t>
        </is>
      </c>
      <c r="B38" s="74" t="inlineStr">
        <is>
          <t>CHENILLE</t>
        </is>
      </c>
      <c r="C38" s="74" t="inlineStr">
        <is>
          <t>4 NM</t>
        </is>
      </c>
      <c r="D38" s="74" t="inlineStr">
        <is>
          <t>LEAF</t>
        </is>
      </c>
      <c r="E38" s="74" t="inlineStr">
        <is>
          <t>LEAF</t>
        </is>
      </c>
      <c r="F38" s="11">
        <f>C38&amp;D38</f>
        <v/>
      </c>
    </row>
    <row r="39" ht="16.2" customHeight="1" s="87">
      <c r="A39" s="63" t="inlineStr">
        <is>
          <t>WE38</t>
        </is>
      </c>
      <c r="B39" s="74" t="inlineStr">
        <is>
          <t>CHENILLE</t>
        </is>
      </c>
      <c r="C39" s="74" t="inlineStr">
        <is>
          <t>4 NM</t>
        </is>
      </c>
      <c r="D39" s="74" t="inlineStr">
        <is>
          <t>D. GREY</t>
        </is>
      </c>
      <c r="E39" s="74" t="inlineStr">
        <is>
          <t>D. GREY</t>
        </is>
      </c>
      <c r="F39" s="11">
        <f>C39&amp;D39</f>
        <v/>
      </c>
    </row>
    <row r="40" ht="16.2" customHeight="1" s="87">
      <c r="A40" s="63" t="inlineStr">
        <is>
          <t>WE39</t>
        </is>
      </c>
      <c r="B40" s="74" t="inlineStr">
        <is>
          <t>CHENILLE</t>
        </is>
      </c>
      <c r="C40" s="74" t="inlineStr">
        <is>
          <t>4 NM</t>
        </is>
      </c>
      <c r="D40" s="74" t="inlineStr">
        <is>
          <t>VIOLET</t>
        </is>
      </c>
      <c r="E40" s="74" t="inlineStr">
        <is>
          <t>VIOLET</t>
        </is>
      </c>
      <c r="F40" s="11">
        <f>C40&amp;D40</f>
        <v/>
      </c>
    </row>
    <row r="41" ht="16.2" customHeight="1" s="87">
      <c r="A41" s="63" t="inlineStr">
        <is>
          <t>WE40</t>
        </is>
      </c>
      <c r="B41" s="74" t="inlineStr">
        <is>
          <t>CHENILLE</t>
        </is>
      </c>
      <c r="C41" s="74" t="inlineStr">
        <is>
          <t>4 NM</t>
        </is>
      </c>
      <c r="D41" s="74" t="inlineStr">
        <is>
          <t>GOLD CREAM</t>
        </is>
      </c>
      <c r="E41" s="74" t="inlineStr">
        <is>
          <t>GOLD CREAM</t>
        </is>
      </c>
      <c r="F41" s="11">
        <f>C41&amp;D41</f>
        <v/>
      </c>
    </row>
    <row r="42" ht="16.2" customHeight="1" s="87">
      <c r="A42" s="63" t="inlineStr">
        <is>
          <t>WE41</t>
        </is>
      </c>
      <c r="B42" s="74" t="inlineStr">
        <is>
          <t>CHENILLE</t>
        </is>
      </c>
      <c r="C42" s="74" t="inlineStr">
        <is>
          <t>4 NM</t>
        </is>
      </c>
      <c r="D42" s="74" t="inlineStr">
        <is>
          <t>AQUA</t>
        </is>
      </c>
      <c r="E42" s="74" t="inlineStr">
        <is>
          <t>AQUA</t>
        </is>
      </c>
      <c r="F42" s="11">
        <f>C42&amp;D42</f>
        <v/>
      </c>
    </row>
    <row r="43" ht="16.2" customHeight="1" s="87">
      <c r="A43" s="63" t="inlineStr">
        <is>
          <t>WE42</t>
        </is>
      </c>
      <c r="B43" s="74" t="inlineStr">
        <is>
          <t>CHENILLE</t>
        </is>
      </c>
      <c r="C43" s="74" t="inlineStr">
        <is>
          <t>4 NM</t>
        </is>
      </c>
      <c r="D43" s="74" t="inlineStr">
        <is>
          <t>COTTON</t>
        </is>
      </c>
      <c r="E43" s="74" t="inlineStr">
        <is>
          <t>COTTON</t>
        </is>
      </c>
      <c r="F43" s="11">
        <f>C43&amp;D43</f>
        <v/>
      </c>
    </row>
    <row r="44" ht="16.2" customHeight="1" s="87">
      <c r="A44" s="63" t="inlineStr">
        <is>
          <t>WE43</t>
        </is>
      </c>
      <c r="B44" s="74" t="inlineStr">
        <is>
          <t>CHENILLE</t>
        </is>
      </c>
      <c r="C44" s="74" t="inlineStr">
        <is>
          <t>6 NM</t>
        </is>
      </c>
      <c r="D44" s="74" t="inlineStr">
        <is>
          <t>IVORY</t>
        </is>
      </c>
      <c r="E44" s="74" t="inlineStr">
        <is>
          <t>IVORY</t>
        </is>
      </c>
      <c r="F44" s="11">
        <f>C44&amp;D44</f>
        <v/>
      </c>
    </row>
    <row r="45" ht="16.2" customHeight="1" s="87">
      <c r="A45" s="63" t="inlineStr">
        <is>
          <t>WE44</t>
        </is>
      </c>
      <c r="B45" s="74" t="inlineStr">
        <is>
          <t>CHENILLE</t>
        </is>
      </c>
      <c r="C45" s="74" t="inlineStr">
        <is>
          <t>6 NM</t>
        </is>
      </c>
      <c r="D45" s="74" t="inlineStr">
        <is>
          <t>WINE</t>
        </is>
      </c>
      <c r="E45" s="74" t="inlineStr">
        <is>
          <t>WINE</t>
        </is>
      </c>
      <c r="F45" s="11">
        <f>C45&amp;D45</f>
        <v/>
      </c>
    </row>
    <row r="46" ht="16.2" customHeight="1" s="87">
      <c r="A46" s="63" t="inlineStr">
        <is>
          <t>WE45</t>
        </is>
      </c>
      <c r="B46" s="74" t="inlineStr">
        <is>
          <t>CHENILLE</t>
        </is>
      </c>
      <c r="C46" s="74" t="inlineStr">
        <is>
          <t>6 NM</t>
        </is>
      </c>
      <c r="D46" s="74" t="inlineStr">
        <is>
          <t>BLACK</t>
        </is>
      </c>
      <c r="E46" s="74" t="inlineStr">
        <is>
          <t>BLACK</t>
        </is>
      </c>
      <c r="F46" s="11">
        <f>C46&amp;D46</f>
        <v/>
      </c>
    </row>
    <row r="47" ht="16.2" customHeight="1" s="87">
      <c r="A47" s="63" t="inlineStr">
        <is>
          <t>WE46</t>
        </is>
      </c>
      <c r="B47" s="74" t="inlineStr">
        <is>
          <t>CHENILLE</t>
        </is>
      </c>
      <c r="C47" s="74" t="inlineStr">
        <is>
          <t>6 NM</t>
        </is>
      </c>
      <c r="D47" s="74" t="inlineStr">
        <is>
          <t>PEACH</t>
        </is>
      </c>
      <c r="E47" s="74" t="inlineStr">
        <is>
          <t>PEACH</t>
        </is>
      </c>
      <c r="F47" s="11">
        <f>C47&amp;D47</f>
        <v/>
      </c>
    </row>
    <row r="48" ht="16.2" customHeight="1" s="87">
      <c r="A48" s="63" t="inlineStr">
        <is>
          <t>WE47</t>
        </is>
      </c>
      <c r="B48" s="74" t="inlineStr">
        <is>
          <t>CHENILLE</t>
        </is>
      </c>
      <c r="C48" s="74" t="inlineStr">
        <is>
          <t>6 NM</t>
        </is>
      </c>
      <c r="D48" s="74" t="inlineStr">
        <is>
          <t>MAROON</t>
        </is>
      </c>
      <c r="E48" s="74" t="inlineStr">
        <is>
          <t>MAROON</t>
        </is>
      </c>
      <c r="F48" s="11">
        <f>C48&amp;D48</f>
        <v/>
      </c>
    </row>
    <row r="49" ht="16.2" customHeight="1" s="87">
      <c r="A49" s="63" t="inlineStr">
        <is>
          <t>WE48</t>
        </is>
      </c>
      <c r="B49" s="74" t="inlineStr">
        <is>
          <t>CHENILLE</t>
        </is>
      </c>
      <c r="C49" s="74" t="inlineStr">
        <is>
          <t>6 NM</t>
        </is>
      </c>
      <c r="D49" s="74" t="inlineStr">
        <is>
          <t>D. PINK</t>
        </is>
      </c>
      <c r="E49" s="74" t="inlineStr">
        <is>
          <t>D. PINK</t>
        </is>
      </c>
      <c r="F49" s="11">
        <f>C49&amp;D49</f>
        <v/>
      </c>
    </row>
    <row r="50" ht="16.2" customHeight="1" s="87">
      <c r="A50" s="63" t="inlineStr">
        <is>
          <t>WE49</t>
        </is>
      </c>
      <c r="B50" s="74" t="inlineStr">
        <is>
          <t>CHENILLE</t>
        </is>
      </c>
      <c r="C50" s="74" t="inlineStr">
        <is>
          <t>6 NM</t>
        </is>
      </c>
      <c r="D50" s="74" t="inlineStr">
        <is>
          <t>FUSIA</t>
        </is>
      </c>
      <c r="E50" s="74" t="inlineStr">
        <is>
          <t>FUSIA</t>
        </is>
      </c>
      <c r="F50" s="11">
        <f>C50&amp;D50</f>
        <v/>
      </c>
    </row>
    <row r="51" ht="16.2" customHeight="1" s="87">
      <c r="A51" s="63" t="inlineStr">
        <is>
          <t>WE50</t>
        </is>
      </c>
      <c r="B51" s="74" t="inlineStr">
        <is>
          <t>CHENILLE</t>
        </is>
      </c>
      <c r="C51" s="74" t="inlineStr">
        <is>
          <t>6 NM</t>
        </is>
      </c>
      <c r="D51" s="74" t="inlineStr">
        <is>
          <t>COFFEE</t>
        </is>
      </c>
      <c r="E51" s="74" t="inlineStr">
        <is>
          <t>COFFEE</t>
        </is>
      </c>
      <c r="F51" s="11">
        <f>C51&amp;D51</f>
        <v/>
      </c>
    </row>
    <row r="52" ht="16.2" customHeight="1" s="87">
      <c r="A52" s="63" t="inlineStr">
        <is>
          <t>WE51</t>
        </is>
      </c>
      <c r="B52" s="74" t="inlineStr">
        <is>
          <t>CHENILLE</t>
        </is>
      </c>
      <c r="C52" s="74" t="inlineStr">
        <is>
          <t>6 NM</t>
        </is>
      </c>
      <c r="D52" s="74" t="inlineStr">
        <is>
          <t>T BLUE</t>
        </is>
      </c>
      <c r="E52" s="74" t="inlineStr">
        <is>
          <t>T BLUE</t>
        </is>
      </c>
      <c r="F52" s="11">
        <f>C52&amp;D52</f>
        <v/>
      </c>
    </row>
    <row r="53" ht="16.2" customHeight="1" s="87">
      <c r="A53" s="63" t="inlineStr">
        <is>
          <t>WE52</t>
        </is>
      </c>
      <c r="B53" s="74" t="inlineStr">
        <is>
          <t>CHENILLE</t>
        </is>
      </c>
      <c r="C53" s="74" t="inlineStr">
        <is>
          <t>6 NM</t>
        </is>
      </c>
      <c r="D53" s="74" t="inlineStr">
        <is>
          <t>RED</t>
        </is>
      </c>
      <c r="E53" s="74" t="inlineStr">
        <is>
          <t>RED</t>
        </is>
      </c>
      <c r="F53" s="11">
        <f>C53&amp;D53</f>
        <v/>
      </c>
    </row>
    <row r="54" ht="16.2" customHeight="1" s="87">
      <c r="A54" s="63" t="inlineStr">
        <is>
          <t>WE53</t>
        </is>
      </c>
      <c r="B54" s="74" t="inlineStr">
        <is>
          <t>CHENILLE</t>
        </is>
      </c>
      <c r="C54" s="74" t="inlineStr">
        <is>
          <t>6 NM</t>
        </is>
      </c>
      <c r="D54" s="74" t="inlineStr">
        <is>
          <t>LEMON</t>
        </is>
      </c>
      <c r="E54" s="74" t="inlineStr">
        <is>
          <t>LEMON</t>
        </is>
      </c>
      <c r="F54" s="11">
        <f>C54&amp;D54</f>
        <v/>
      </c>
    </row>
    <row r="55" ht="16.2" customHeight="1" s="87">
      <c r="A55" s="63" t="inlineStr">
        <is>
          <t>WE54</t>
        </is>
      </c>
      <c r="B55" s="74" t="inlineStr">
        <is>
          <t>CHENILLE</t>
        </is>
      </c>
      <c r="C55" s="74" t="inlineStr">
        <is>
          <t>6 NM</t>
        </is>
      </c>
      <c r="D55" s="74" t="inlineStr">
        <is>
          <t>DOE</t>
        </is>
      </c>
      <c r="E55" s="74" t="inlineStr">
        <is>
          <t>DOE</t>
        </is>
      </c>
      <c r="F55" s="11">
        <f>C55&amp;D55</f>
        <v/>
      </c>
    </row>
    <row r="56" ht="16.2" customHeight="1" s="87">
      <c r="A56" s="63" t="inlineStr">
        <is>
          <t>WE55</t>
        </is>
      </c>
      <c r="B56" s="74" t="inlineStr">
        <is>
          <t>CHENILLE</t>
        </is>
      </c>
      <c r="C56" s="74" t="inlineStr">
        <is>
          <t>6 NM</t>
        </is>
      </c>
      <c r="D56" s="74" t="inlineStr">
        <is>
          <t>BEIGE</t>
        </is>
      </c>
      <c r="E56" s="74" t="inlineStr">
        <is>
          <t>BEIGE</t>
        </is>
      </c>
      <c r="F56" s="11">
        <f>C56&amp;D56</f>
        <v/>
      </c>
    </row>
    <row r="57" ht="16.2" customHeight="1" s="87">
      <c r="A57" s="63" t="inlineStr">
        <is>
          <t>WE56</t>
        </is>
      </c>
      <c r="B57" s="74" t="inlineStr">
        <is>
          <t>CHENILLE</t>
        </is>
      </c>
      <c r="C57" s="74" t="inlineStr">
        <is>
          <t>6 NM</t>
        </is>
      </c>
      <c r="D57" s="74" t="inlineStr">
        <is>
          <t>SAFFRON</t>
        </is>
      </c>
      <c r="E57" s="74" t="inlineStr">
        <is>
          <t>SAFFRON</t>
        </is>
      </c>
      <c r="F57" s="11">
        <f>C57&amp;D57</f>
        <v/>
      </c>
    </row>
    <row r="58" ht="16.2" customHeight="1" s="87">
      <c r="A58" s="63" t="inlineStr">
        <is>
          <t>WE57</t>
        </is>
      </c>
      <c r="B58" s="74" t="inlineStr">
        <is>
          <t>CHENILLE</t>
        </is>
      </c>
      <c r="C58" s="74" t="inlineStr">
        <is>
          <t>6 NM</t>
        </is>
      </c>
      <c r="D58" s="74" t="inlineStr">
        <is>
          <t>AQUA</t>
        </is>
      </c>
      <c r="E58" s="74" t="inlineStr">
        <is>
          <t>AQUA</t>
        </is>
      </c>
      <c r="F58" s="11">
        <f>C58&amp;D58</f>
        <v/>
      </c>
    </row>
    <row r="59" ht="16.2" customHeight="1" s="87">
      <c r="A59" s="63" t="inlineStr">
        <is>
          <t>WE58</t>
        </is>
      </c>
      <c r="B59" s="74" t="inlineStr">
        <is>
          <t>CHENILLE</t>
        </is>
      </c>
      <c r="C59" s="74" t="inlineStr">
        <is>
          <t>6 NM</t>
        </is>
      </c>
      <c r="D59" s="74" t="inlineStr">
        <is>
          <t>D.GREY</t>
        </is>
      </c>
      <c r="E59" s="74" t="inlineStr">
        <is>
          <t>D.GREY</t>
        </is>
      </c>
      <c r="F59" s="11">
        <f>C59&amp;D59</f>
        <v/>
      </c>
    </row>
    <row r="60" ht="16.2" customHeight="1" s="87">
      <c r="A60" s="63" t="inlineStr">
        <is>
          <t>WE59</t>
        </is>
      </c>
      <c r="B60" s="74" t="inlineStr">
        <is>
          <t>CHENILLE</t>
        </is>
      </c>
      <c r="C60" s="74" t="inlineStr">
        <is>
          <t>6 NM</t>
        </is>
      </c>
      <c r="D60" s="74" t="inlineStr">
        <is>
          <t>LT GREY</t>
        </is>
      </c>
      <c r="E60" s="74" t="inlineStr">
        <is>
          <t>LT GREY</t>
        </is>
      </c>
      <c r="F60" s="11">
        <f>C60&amp;D60</f>
        <v/>
      </c>
    </row>
    <row r="61" ht="16.2" customHeight="1" s="87">
      <c r="A61" s="63" t="inlineStr">
        <is>
          <t>WE60</t>
        </is>
      </c>
      <c r="B61" s="74" t="inlineStr">
        <is>
          <t>CHENILLE</t>
        </is>
      </c>
      <c r="C61" s="74" t="inlineStr">
        <is>
          <t>6 NM</t>
        </is>
      </c>
      <c r="D61" s="74" t="inlineStr">
        <is>
          <t>P. GREEN</t>
        </is>
      </c>
      <c r="E61" s="74" t="inlineStr">
        <is>
          <t>P. GREEN</t>
        </is>
      </c>
      <c r="F61" s="11">
        <f>C61&amp;D61</f>
        <v/>
      </c>
    </row>
    <row r="62" ht="16.2" customHeight="1" s="87">
      <c r="A62" s="63" t="inlineStr">
        <is>
          <t>WE61</t>
        </is>
      </c>
      <c r="B62" s="74" t="inlineStr">
        <is>
          <t>CHENILLE</t>
        </is>
      </c>
      <c r="C62" s="74" t="inlineStr">
        <is>
          <t>6 NM</t>
        </is>
      </c>
      <c r="D62" s="74" t="inlineStr">
        <is>
          <t>SEA GREEN</t>
        </is>
      </c>
      <c r="E62" s="74" t="inlineStr">
        <is>
          <t>SEA GREEN</t>
        </is>
      </c>
      <c r="F62" s="11">
        <f>C62&amp;D62</f>
        <v/>
      </c>
    </row>
    <row r="63" ht="16.2" customHeight="1" s="87">
      <c r="A63" s="63" t="inlineStr">
        <is>
          <t>WE62</t>
        </is>
      </c>
      <c r="B63" s="74" t="inlineStr">
        <is>
          <t>CHENILLE</t>
        </is>
      </c>
      <c r="C63" s="74" t="inlineStr">
        <is>
          <t>6 NM</t>
        </is>
      </c>
      <c r="D63" s="74" t="inlineStr">
        <is>
          <t>NEW VIOLET</t>
        </is>
      </c>
      <c r="E63" s="74" t="inlineStr">
        <is>
          <t>NEW VIOLET</t>
        </is>
      </c>
      <c r="F63" s="11">
        <f>C63&amp;D63</f>
        <v/>
      </c>
    </row>
    <row r="64" ht="16.2" customHeight="1" s="87">
      <c r="A64" s="63" t="inlineStr">
        <is>
          <t>WE63</t>
        </is>
      </c>
      <c r="B64" s="74" t="inlineStr">
        <is>
          <t>CHENILLE</t>
        </is>
      </c>
      <c r="C64" s="74" t="inlineStr">
        <is>
          <t>6 NM</t>
        </is>
      </c>
      <c r="D64" s="74" t="inlineStr">
        <is>
          <t>VISCOUSE CREAM</t>
        </is>
      </c>
      <c r="E64" s="74" t="inlineStr">
        <is>
          <t>VISCOUSE CREAM</t>
        </is>
      </c>
      <c r="F64" s="11">
        <f>C64&amp;D64</f>
        <v/>
      </c>
    </row>
    <row r="65" ht="16.2" customHeight="1" s="87">
      <c r="A65" s="63" t="inlineStr">
        <is>
          <t>WE64</t>
        </is>
      </c>
      <c r="B65" s="74" t="inlineStr">
        <is>
          <t>CHENILLE</t>
        </is>
      </c>
      <c r="C65" s="74" t="inlineStr">
        <is>
          <t>6 NM</t>
        </is>
      </c>
      <c r="D65" s="74" t="inlineStr">
        <is>
          <t>VISCOUSE NATURAL</t>
        </is>
      </c>
      <c r="E65" s="74" t="inlineStr">
        <is>
          <t>VISCOUSE NATURAL</t>
        </is>
      </c>
      <c r="F65" s="11">
        <f>C65&amp;D65</f>
        <v/>
      </c>
    </row>
    <row r="66" ht="16.2" customHeight="1" s="87">
      <c r="A66" s="63" t="inlineStr">
        <is>
          <t>WE65</t>
        </is>
      </c>
      <c r="B66" s="74" t="inlineStr">
        <is>
          <t>CHENILLE</t>
        </is>
      </c>
      <c r="C66" s="74" t="inlineStr">
        <is>
          <t>5 NM</t>
        </is>
      </c>
      <c r="D66" s="74" t="inlineStr">
        <is>
          <t>BRIGHT -KORA</t>
        </is>
      </c>
      <c r="E66" s="74" t="inlineStr">
        <is>
          <t>BRIGHT -KORA</t>
        </is>
      </c>
      <c r="F66" s="11">
        <f>C66&amp;D66</f>
        <v/>
      </c>
    </row>
    <row r="67" ht="16.2" customHeight="1" s="87">
      <c r="A67" s="63" t="inlineStr">
        <is>
          <t>WE66</t>
        </is>
      </c>
      <c r="B67" s="74" t="inlineStr">
        <is>
          <t>CHENILLE</t>
        </is>
      </c>
      <c r="C67" s="74" t="inlineStr">
        <is>
          <t>5 NM</t>
        </is>
      </c>
      <c r="D67" s="74" t="inlineStr">
        <is>
          <t>COTTON-KORA</t>
        </is>
      </c>
      <c r="E67" s="74" t="inlineStr">
        <is>
          <t>COTTON-KORA</t>
        </is>
      </c>
      <c r="F67" s="11">
        <f>C67&amp;D67</f>
        <v/>
      </c>
    </row>
    <row r="68" ht="16.2" customHeight="1" s="87">
      <c r="A68" s="63" t="inlineStr">
        <is>
          <t>WE67</t>
        </is>
      </c>
      <c r="B68" s="74" t="inlineStr">
        <is>
          <t>CHENILLE</t>
        </is>
      </c>
      <c r="C68" s="74" t="inlineStr">
        <is>
          <t>7 NM</t>
        </is>
      </c>
      <c r="D68" s="74" t="inlineStr">
        <is>
          <t>BRIGHT NATURAL</t>
        </is>
      </c>
      <c r="E68" s="74" t="inlineStr">
        <is>
          <t>BRIGHT NATURAL</t>
        </is>
      </c>
      <c r="F68" s="11">
        <f>C68&amp;D68</f>
        <v/>
      </c>
    </row>
    <row r="69" ht="16.2" customHeight="1" s="87">
      <c r="A69" s="63" t="inlineStr">
        <is>
          <t>WE68</t>
        </is>
      </c>
      <c r="B69" s="74" t="inlineStr">
        <is>
          <t>COTTON</t>
        </is>
      </c>
      <c r="C69" s="74" t="inlineStr">
        <is>
          <t>10-SINGLE</t>
        </is>
      </c>
      <c r="D69" s="74" t="inlineStr">
        <is>
          <t>KORA</t>
        </is>
      </c>
      <c r="E69" s="74" t="inlineStr">
        <is>
          <t>KORA</t>
        </is>
      </c>
      <c r="F69" s="11">
        <f>C69&amp;D69</f>
        <v/>
      </c>
    </row>
    <row r="70" ht="16.2" customHeight="1" s="87">
      <c r="A70" s="63" t="inlineStr">
        <is>
          <t>WE69</t>
        </is>
      </c>
      <c r="B70" s="74" t="inlineStr">
        <is>
          <t>COTTON</t>
        </is>
      </c>
      <c r="C70" s="74" t="inlineStr">
        <is>
          <t>10-SINGLE</t>
        </is>
      </c>
      <c r="D70" s="74" t="inlineStr">
        <is>
          <t>COFFEE</t>
        </is>
      </c>
      <c r="E70" s="74" t="inlineStr">
        <is>
          <t>COFFEE</t>
        </is>
      </c>
      <c r="F70" s="11">
        <f>C70&amp;D70</f>
        <v/>
      </c>
    </row>
    <row r="71" ht="16.2" customHeight="1" s="87">
      <c r="A71" s="63" t="inlineStr">
        <is>
          <t>WE70</t>
        </is>
      </c>
      <c r="B71" s="74" t="inlineStr">
        <is>
          <t>COTTON</t>
        </is>
      </c>
      <c r="C71" s="74" t="inlineStr">
        <is>
          <t>10-SINGLE</t>
        </is>
      </c>
      <c r="D71" s="74" t="inlineStr">
        <is>
          <t>BEIGE</t>
        </is>
      </c>
      <c r="E71" s="74" t="inlineStr">
        <is>
          <t>BEIGE</t>
        </is>
      </c>
      <c r="F71" s="11">
        <f>C71&amp;D71</f>
        <v/>
      </c>
    </row>
    <row r="72" ht="16.2" customHeight="1" s="87">
      <c r="A72" s="63" t="inlineStr">
        <is>
          <t>WE71</t>
        </is>
      </c>
      <c r="B72" s="74" t="inlineStr">
        <is>
          <t>COTTON</t>
        </is>
      </c>
      <c r="C72" s="74" t="inlineStr">
        <is>
          <t>10-SINGLE</t>
        </is>
      </c>
      <c r="D72" s="74" t="inlineStr">
        <is>
          <t>RED</t>
        </is>
      </c>
      <c r="E72" s="74" t="inlineStr">
        <is>
          <t>RED</t>
        </is>
      </c>
      <c r="F72" s="11">
        <f>C72&amp;D72</f>
        <v/>
      </c>
    </row>
    <row r="73" ht="16.2" customHeight="1" s="87">
      <c r="A73" s="63" t="inlineStr">
        <is>
          <t>WE72</t>
        </is>
      </c>
      <c r="B73" s="74" t="inlineStr">
        <is>
          <t>COTTON</t>
        </is>
      </c>
      <c r="C73" s="74" t="inlineStr">
        <is>
          <t>10-SINGLE</t>
        </is>
      </c>
      <c r="D73" s="74" t="inlineStr">
        <is>
          <t>CREAM</t>
        </is>
      </c>
      <c r="E73" s="74" t="inlineStr">
        <is>
          <t>CREAM</t>
        </is>
      </c>
      <c r="F73" s="11">
        <f>C73&amp;D73</f>
        <v/>
      </c>
    </row>
    <row r="74" ht="16.2" customHeight="1" s="87">
      <c r="A74" s="63" t="inlineStr">
        <is>
          <t>WE73</t>
        </is>
      </c>
      <c r="B74" s="74" t="inlineStr">
        <is>
          <t>COTTON</t>
        </is>
      </c>
      <c r="C74" s="74" t="inlineStr">
        <is>
          <t>10-SINGLE</t>
        </is>
      </c>
      <c r="D74" s="74" t="inlineStr">
        <is>
          <t>LT CREAM</t>
        </is>
      </c>
      <c r="E74" s="74" t="inlineStr">
        <is>
          <t>LT CREAM</t>
        </is>
      </c>
      <c r="F74" s="11">
        <f>C74&amp;D74</f>
        <v/>
      </c>
    </row>
    <row r="75" ht="16.2" customHeight="1" s="87">
      <c r="A75" s="63" t="inlineStr">
        <is>
          <t>WE74</t>
        </is>
      </c>
      <c r="B75" s="74" t="inlineStr">
        <is>
          <t>COTTON</t>
        </is>
      </c>
      <c r="C75" s="74" t="inlineStr">
        <is>
          <t>10-SINGLE</t>
        </is>
      </c>
      <c r="D75" s="74" t="inlineStr">
        <is>
          <t>LT GREEN</t>
        </is>
      </c>
      <c r="E75" s="74" t="inlineStr">
        <is>
          <t>LT GREEN</t>
        </is>
      </c>
      <c r="F75" s="11">
        <f>C75&amp;D75</f>
        <v/>
      </c>
    </row>
    <row r="76" ht="16.2" customHeight="1" s="87">
      <c r="A76" s="63" t="inlineStr">
        <is>
          <t>WE75</t>
        </is>
      </c>
      <c r="B76" s="74" t="inlineStr">
        <is>
          <t>COTTON</t>
        </is>
      </c>
      <c r="C76" s="74" t="inlineStr">
        <is>
          <t>10-SINGLE</t>
        </is>
      </c>
      <c r="D76" s="74" t="inlineStr">
        <is>
          <t>LT BEIGE</t>
        </is>
      </c>
      <c r="E76" s="74" t="inlineStr">
        <is>
          <t>LT BEIGE</t>
        </is>
      </c>
      <c r="F76" s="11">
        <f>C76&amp;D76</f>
        <v/>
      </c>
    </row>
    <row r="77" ht="16.2" customHeight="1" s="87">
      <c r="A77" s="63" t="inlineStr">
        <is>
          <t>WE76</t>
        </is>
      </c>
      <c r="B77" s="74" t="inlineStr">
        <is>
          <t>COTTON</t>
        </is>
      </c>
      <c r="C77" s="74" t="inlineStr">
        <is>
          <t>10-SINGLE</t>
        </is>
      </c>
      <c r="D77" s="74" t="inlineStr">
        <is>
          <t>LT [Person_40]</t>
        </is>
      </c>
      <c r="E77" s="74" t="inlineStr">
        <is>
          <t>LT [Person_40]</t>
        </is>
      </c>
      <c r="F77" s="11">
        <f>C77&amp;D77</f>
        <v/>
      </c>
    </row>
    <row r="78" ht="16.2" customHeight="1" s="87">
      <c r="A78" s="63" t="inlineStr">
        <is>
          <t>WE77</t>
        </is>
      </c>
      <c r="B78" s="74" t="inlineStr">
        <is>
          <t>COTTON</t>
        </is>
      </c>
      <c r="C78" s="74" t="inlineStr">
        <is>
          <t>10-SINGLE</t>
        </is>
      </c>
      <c r="D78" s="74" t="inlineStr">
        <is>
          <t>LT GREY</t>
        </is>
      </c>
      <c r="E78" s="74" t="inlineStr">
        <is>
          <t>LT GREY</t>
        </is>
      </c>
      <c r="F78" s="11">
        <f>C78&amp;D78</f>
        <v/>
      </c>
    </row>
    <row r="79" ht="16.2" customHeight="1" s="87">
      <c r="A79" s="63" t="inlineStr">
        <is>
          <t>WE78</t>
        </is>
      </c>
      <c r="B79" s="74" t="inlineStr">
        <is>
          <t>COTTON</t>
        </is>
      </c>
      <c r="C79" s="74" t="inlineStr">
        <is>
          <t>10-SINGLE</t>
        </is>
      </c>
      <c r="D79" s="74" t="inlineStr">
        <is>
          <t>GREY</t>
        </is>
      </c>
      <c r="E79" s="74" t="inlineStr">
        <is>
          <t>GREY</t>
        </is>
      </c>
      <c r="F79" s="11">
        <f>C79&amp;D79</f>
        <v/>
      </c>
    </row>
    <row r="80" ht="16.2" customHeight="1" s="87">
      <c r="A80" s="63" t="inlineStr">
        <is>
          <t>WE79</t>
        </is>
      </c>
      <c r="B80" s="74" t="inlineStr">
        <is>
          <t>COTTON</t>
        </is>
      </c>
      <c r="C80" s="74" t="inlineStr">
        <is>
          <t>10-SINGLE</t>
        </is>
      </c>
      <c r="D80" s="74" t="inlineStr">
        <is>
          <t>ACRU</t>
        </is>
      </c>
      <c r="E80" s="74" t="inlineStr">
        <is>
          <t>ACRU</t>
        </is>
      </c>
      <c r="F80" s="11">
        <f>C80&amp;D80</f>
        <v/>
      </c>
    </row>
    <row r="81" ht="16.2" customHeight="1" s="87">
      <c r="A81" s="63" t="inlineStr">
        <is>
          <t>WE80</t>
        </is>
      </c>
      <c r="B81" s="74" t="inlineStr">
        <is>
          <t>COTTON</t>
        </is>
      </c>
      <c r="C81" s="74" t="inlineStr">
        <is>
          <t>10-SINGLE</t>
        </is>
      </c>
      <c r="D81" s="74" t="inlineStr">
        <is>
          <t>RUST</t>
        </is>
      </c>
      <c r="E81" s="74" t="inlineStr">
        <is>
          <t>RUST</t>
        </is>
      </c>
      <c r="F81" s="11">
        <f>C81&amp;D81</f>
        <v/>
      </c>
    </row>
    <row r="82" ht="16.2" customHeight="1" s="87">
      <c r="A82" s="63" t="inlineStr">
        <is>
          <t>WE81</t>
        </is>
      </c>
      <c r="B82" s="74" t="inlineStr">
        <is>
          <t>COTTON</t>
        </is>
      </c>
      <c r="C82" s="74" t="inlineStr">
        <is>
          <t>10-SINGLE</t>
        </is>
      </c>
      <c r="D82" s="74" t="inlineStr">
        <is>
          <t>LT PURPLE</t>
        </is>
      </c>
      <c r="E82" s="74" t="inlineStr">
        <is>
          <t>LT PURPLE</t>
        </is>
      </c>
      <c r="F82" s="11">
        <f>C82&amp;D82</f>
        <v/>
      </c>
    </row>
    <row r="83" ht="16.2" customHeight="1" s="87">
      <c r="A83" s="63" t="inlineStr">
        <is>
          <t>WE82</t>
        </is>
      </c>
      <c r="B83" s="74" t="inlineStr">
        <is>
          <t>COTTON</t>
        </is>
      </c>
      <c r="C83" s="74" t="inlineStr">
        <is>
          <t>10-SINGLE</t>
        </is>
      </c>
      <c r="D83" s="74" t="inlineStr">
        <is>
          <t>T BLUE</t>
        </is>
      </c>
      <c r="E83" s="74" t="inlineStr">
        <is>
          <t>T BLUE</t>
        </is>
      </c>
      <c r="F83" s="11">
        <f>C83&amp;D83</f>
        <v/>
      </c>
    </row>
    <row r="84" ht="16.2" customHeight="1" s="87">
      <c r="A84" s="63" t="inlineStr">
        <is>
          <t>WE83</t>
        </is>
      </c>
      <c r="B84" s="74" t="inlineStr">
        <is>
          <t>COTTON</t>
        </is>
      </c>
      <c r="C84" s="74" t="inlineStr">
        <is>
          <t>10-SINGLE</t>
        </is>
      </c>
      <c r="D84" s="74" t="inlineStr">
        <is>
          <t>WINE</t>
        </is>
      </c>
      <c r="E84" s="74" t="inlineStr">
        <is>
          <t>WINE</t>
        </is>
      </c>
      <c r="F84" s="11">
        <f>C84&amp;D84</f>
        <v/>
      </c>
    </row>
    <row r="85" ht="16.2" customHeight="1" s="87">
      <c r="A85" s="63" t="inlineStr">
        <is>
          <t>WE84</t>
        </is>
      </c>
      <c r="B85" s="74" t="inlineStr">
        <is>
          <t>COTTON</t>
        </is>
      </c>
      <c r="C85" s="74" t="inlineStr">
        <is>
          <t>10-SINGLE</t>
        </is>
      </c>
      <c r="D85" s="74" t="inlineStr">
        <is>
          <t>MAROON</t>
        </is>
      </c>
      <c r="E85" s="74" t="inlineStr">
        <is>
          <t>MAROON</t>
        </is>
      </c>
      <c r="F85" s="11">
        <f>C85&amp;D85</f>
        <v/>
      </c>
    </row>
    <row r="86" ht="16.2" customHeight="1" s="87">
      <c r="A86" s="63" t="inlineStr">
        <is>
          <t>WE85</t>
        </is>
      </c>
      <c r="B86" s="74" t="inlineStr">
        <is>
          <t>COTTON</t>
        </is>
      </c>
      <c r="C86" s="74" t="inlineStr">
        <is>
          <t>10-SINGLE</t>
        </is>
      </c>
      <c r="D86" s="74" t="inlineStr">
        <is>
          <t>D MAROON</t>
        </is>
      </c>
      <c r="E86" s="74" t="inlineStr">
        <is>
          <t>D MAROON</t>
        </is>
      </c>
      <c r="F86" s="11">
        <f>C86&amp;D86</f>
        <v/>
      </c>
    </row>
    <row r="87" ht="16.2" customHeight="1" s="87">
      <c r="A87" s="63" t="inlineStr">
        <is>
          <t>WE86</t>
        </is>
      </c>
      <c r="B87" s="74" t="inlineStr">
        <is>
          <t>COTTON</t>
        </is>
      </c>
      <c r="C87" s="74" t="inlineStr">
        <is>
          <t>10-SINGLE</t>
        </is>
      </c>
      <c r="D87" s="74" t="inlineStr">
        <is>
          <t>CAMEL</t>
        </is>
      </c>
      <c r="E87" s="74" t="inlineStr">
        <is>
          <t>CAMEL</t>
        </is>
      </c>
      <c r="F87" s="11">
        <f>C87&amp;D87</f>
        <v/>
      </c>
    </row>
    <row r="88" ht="16.2" customHeight="1" s="87">
      <c r="A88" s="63" t="inlineStr">
        <is>
          <t>WE87</t>
        </is>
      </c>
      <c r="B88" s="74" t="inlineStr">
        <is>
          <t>COTTON</t>
        </is>
      </c>
      <c r="C88" s="74" t="inlineStr">
        <is>
          <t>10-SINGLE</t>
        </is>
      </c>
      <c r="D88" s="74" t="inlineStr">
        <is>
          <t>D. PINK</t>
        </is>
      </c>
      <c r="E88" s="74" t="inlineStr">
        <is>
          <t>D. PINK</t>
        </is>
      </c>
      <c r="F88" s="11">
        <f>C88&amp;D88</f>
        <v/>
      </c>
    </row>
    <row r="89" ht="16.2" customHeight="1" s="87">
      <c r="A89" s="63" t="inlineStr">
        <is>
          <t>WE88</t>
        </is>
      </c>
      <c r="B89" s="74" t="inlineStr">
        <is>
          <t>COTTON</t>
        </is>
      </c>
      <c r="C89" s="74" t="inlineStr">
        <is>
          <t>10-SINGLE</t>
        </is>
      </c>
      <c r="D89" s="74" t="inlineStr">
        <is>
          <t>BLUE</t>
        </is>
      </c>
      <c r="E89" s="74" t="inlineStr">
        <is>
          <t>BLUE</t>
        </is>
      </c>
      <c r="F89" s="11">
        <f>C89&amp;D89</f>
        <v/>
      </c>
    </row>
    <row r="90" ht="16.2" customHeight="1" s="87">
      <c r="A90" s="63" t="inlineStr">
        <is>
          <t>WE89</t>
        </is>
      </c>
      <c r="B90" s="74" t="inlineStr">
        <is>
          <t>COTTON</t>
        </is>
      </c>
      <c r="C90" s="74" t="inlineStr">
        <is>
          <t>10-SINGLE</t>
        </is>
      </c>
      <c r="D90" s="74" t="inlineStr">
        <is>
          <t>LEMON</t>
        </is>
      </c>
      <c r="E90" s="74" t="inlineStr">
        <is>
          <t>LEMON</t>
        </is>
      </c>
      <c r="F90" s="11">
        <f>C90&amp;D90</f>
        <v/>
      </c>
    </row>
    <row r="91" ht="16.2" customHeight="1" s="87">
      <c r="A91" s="63" t="inlineStr">
        <is>
          <t>WE90</t>
        </is>
      </c>
      <c r="B91" s="74" t="inlineStr">
        <is>
          <t>COTTON</t>
        </is>
      </c>
      <c r="C91" s="74" t="inlineStr">
        <is>
          <t>10-SINGLE</t>
        </is>
      </c>
      <c r="D91" s="74" t="inlineStr">
        <is>
          <t>RANI</t>
        </is>
      </c>
      <c r="E91" s="74" t="inlineStr">
        <is>
          <t>RANI</t>
        </is>
      </c>
      <c r="F91" s="11">
        <f>C91&amp;D91</f>
        <v/>
      </c>
    </row>
    <row r="92" ht="16.2" customHeight="1" s="87">
      <c r="A92" s="63" t="inlineStr">
        <is>
          <t>WE91</t>
        </is>
      </c>
      <c r="B92" s="74" t="inlineStr">
        <is>
          <t>COTTON</t>
        </is>
      </c>
      <c r="C92" s="74" t="inlineStr">
        <is>
          <t>10-SINGLE</t>
        </is>
      </c>
      <c r="D92" s="74" t="inlineStr">
        <is>
          <t>PURPLE</t>
        </is>
      </c>
      <c r="E92" s="74" t="inlineStr">
        <is>
          <t>PURPLE</t>
        </is>
      </c>
      <c r="F92" s="11">
        <f>C92&amp;D92</f>
        <v/>
      </c>
    </row>
    <row r="93" ht="16.2" customHeight="1" s="87">
      <c r="A93" s="63" t="inlineStr">
        <is>
          <t>WE92</t>
        </is>
      </c>
      <c r="B93" s="74" t="inlineStr">
        <is>
          <t>COTTON</t>
        </is>
      </c>
      <c r="C93" s="74" t="inlineStr">
        <is>
          <t>10-SINGLE</t>
        </is>
      </c>
      <c r="D93" s="74" t="inlineStr">
        <is>
          <t>BLEACH</t>
        </is>
      </c>
      <c r="E93" s="74" t="inlineStr">
        <is>
          <t>BLEACH</t>
        </is>
      </c>
      <c r="F93" s="11">
        <f>C93&amp;D93</f>
        <v/>
      </c>
    </row>
    <row r="94" ht="16.2" customHeight="1" s="87">
      <c r="A94" s="63" t="inlineStr">
        <is>
          <t>WE93</t>
        </is>
      </c>
      <c r="B94" s="74" t="inlineStr">
        <is>
          <t>COTTON</t>
        </is>
      </c>
      <c r="C94" s="74" t="inlineStr">
        <is>
          <t>10-SINGLE</t>
        </is>
      </c>
      <c r="D94" s="74" t="inlineStr">
        <is>
          <t>SLUB</t>
        </is>
      </c>
      <c r="E94" s="74" t="inlineStr">
        <is>
          <t>SLUB</t>
        </is>
      </c>
      <c r="F94" s="11">
        <f>C94&amp;D94</f>
        <v/>
      </c>
    </row>
    <row r="95" ht="16.2" customHeight="1" s="87">
      <c r="A95" s="63" t="inlineStr">
        <is>
          <t>WE94</t>
        </is>
      </c>
      <c r="B95" s="74" t="inlineStr">
        <is>
          <t>COTTON</t>
        </is>
      </c>
      <c r="C95" s="74" t="inlineStr">
        <is>
          <t>8-SINGLE</t>
        </is>
      </c>
      <c r="D95" s="74" t="inlineStr">
        <is>
          <t>SLUB</t>
        </is>
      </c>
      <c r="E95" s="74" t="inlineStr">
        <is>
          <t>SLUB</t>
        </is>
      </c>
      <c r="F95" s="11">
        <f>C95&amp;D95</f>
        <v/>
      </c>
    </row>
    <row r="96" ht="16.2" customHeight="1" s="87">
      <c r="A96" s="63" t="inlineStr">
        <is>
          <t>WE95</t>
        </is>
      </c>
      <c r="B96" s="74" t="inlineStr">
        <is>
          <t>COTTON</t>
        </is>
      </c>
      <c r="C96" s="74" t="inlineStr">
        <is>
          <t>7-SINGLE</t>
        </is>
      </c>
      <c r="D96" s="74" t="inlineStr">
        <is>
          <t>KORA</t>
        </is>
      </c>
      <c r="E96" s="74" t="inlineStr">
        <is>
          <t>KORA</t>
        </is>
      </c>
      <c r="F96" s="11">
        <f>C96&amp;D96</f>
        <v/>
      </c>
    </row>
    <row r="97" ht="16.2" customHeight="1" s="87">
      <c r="A97" s="63" t="inlineStr">
        <is>
          <t>WE96</t>
        </is>
      </c>
      <c r="B97" s="73" t="inlineStr">
        <is>
          <t>COTTON</t>
        </is>
      </c>
      <c r="C97" s="73" t="inlineStr">
        <is>
          <t>2-20-c</t>
        </is>
      </c>
      <c r="D97" s="73" t="inlineStr">
        <is>
          <t>KORA</t>
        </is>
      </c>
      <c r="E97" s="73" t="inlineStr">
        <is>
          <t>KORA</t>
        </is>
      </c>
      <c r="F97" s="11">
        <f>C97&amp;D97</f>
        <v/>
      </c>
    </row>
    <row r="98" ht="16.2" customHeight="1" s="87">
      <c r="A98" s="63" t="inlineStr">
        <is>
          <t>WE97</t>
        </is>
      </c>
      <c r="B98" s="70" t="inlineStr">
        <is>
          <t>COTTON</t>
        </is>
      </c>
      <c r="C98" s="70" t="inlineStr">
        <is>
          <t>2-20-C</t>
        </is>
      </c>
      <c r="D98" s="70" t="inlineStr">
        <is>
          <t>BLEACH</t>
        </is>
      </c>
      <c r="E98" s="70" t="inlineStr">
        <is>
          <t>BLEACH</t>
        </is>
      </c>
      <c r="F98" s="11">
        <f>C98&amp;D98</f>
        <v/>
      </c>
    </row>
    <row r="99" ht="16.2" customHeight="1" s="87">
      <c r="A99" s="63" t="inlineStr">
        <is>
          <t>WE98</t>
        </is>
      </c>
      <c r="B99" s="74" t="inlineStr">
        <is>
          <t>COTTON</t>
        </is>
      </c>
      <c r="C99" s="74" t="inlineStr">
        <is>
          <t>2-20-c</t>
        </is>
      </c>
      <c r="D99" s="74" t="inlineStr">
        <is>
          <t>CREAM</t>
        </is>
      </c>
      <c r="E99" s="74" t="inlineStr">
        <is>
          <t>CREAM</t>
        </is>
      </c>
      <c r="F99" s="11">
        <f>C99&amp;D99</f>
        <v/>
      </c>
    </row>
    <row r="100" ht="16.2" customHeight="1" s="87">
      <c r="A100" s="63" t="inlineStr">
        <is>
          <t>WE99</t>
        </is>
      </c>
      <c r="B100" s="74" t="inlineStr">
        <is>
          <t>COTTON</t>
        </is>
      </c>
      <c r="C100" s="74" t="inlineStr">
        <is>
          <t>2-24-C</t>
        </is>
      </c>
      <c r="D100" s="74" t="inlineStr">
        <is>
          <t>KORA</t>
        </is>
      </c>
      <c r="E100" s="74" t="inlineStr">
        <is>
          <t>KORA</t>
        </is>
      </c>
      <c r="F100" s="11">
        <f>C100&amp;D100</f>
        <v/>
      </c>
    </row>
    <row r="101" ht="16.2" customHeight="1" s="87">
      <c r="A101" s="63" t="inlineStr">
        <is>
          <t>WE100</t>
        </is>
      </c>
      <c r="B101" s="70" t="inlineStr">
        <is>
          <t>COTTON</t>
        </is>
      </c>
      <c r="C101" s="70" t="inlineStr">
        <is>
          <t>2-20-C</t>
        </is>
      </c>
      <c r="D101" s="69" t="n">
        <v>5069</v>
      </c>
      <c r="E101" s="70" t="inlineStr">
        <is>
          <t>MATRIX</t>
        </is>
      </c>
      <c r="F101" s="11">
        <f>C101&amp;D101</f>
        <v/>
      </c>
    </row>
    <row r="102" ht="16.2" customHeight="1" s="87">
      <c r="A102" s="63" t="inlineStr">
        <is>
          <t>WE101</t>
        </is>
      </c>
      <c r="B102" s="74" t="inlineStr">
        <is>
          <t>COTTON</t>
        </is>
      </c>
      <c r="C102" s="74" t="inlineStr">
        <is>
          <t>2-20-C</t>
        </is>
      </c>
      <c r="D102" s="74" t="inlineStr">
        <is>
          <t>YELLOW</t>
        </is>
      </c>
      <c r="E102" s="74" t="inlineStr">
        <is>
          <t>YELLOW</t>
        </is>
      </c>
      <c r="F102" s="11">
        <f>C102&amp;D102</f>
        <v/>
      </c>
    </row>
    <row r="103" ht="16.2" customHeight="1" s="87">
      <c r="A103" s="63" t="inlineStr">
        <is>
          <t>WE102</t>
        </is>
      </c>
      <c r="B103" s="74" t="inlineStr">
        <is>
          <t>COTTON</t>
        </is>
      </c>
      <c r="C103" s="74" t="inlineStr">
        <is>
          <t>2-20-C</t>
        </is>
      </c>
      <c r="D103" s="74" t="inlineStr">
        <is>
          <t>SELVAGE</t>
        </is>
      </c>
      <c r="E103" s="74" t="inlineStr">
        <is>
          <t>SELVAGE</t>
        </is>
      </c>
      <c r="F103" s="11">
        <f>C103&amp;D103</f>
        <v/>
      </c>
    </row>
    <row r="104" ht="16.2" customHeight="1" s="87">
      <c r="A104" s="63" t="inlineStr">
        <is>
          <t>WE103</t>
        </is>
      </c>
      <c r="B104" s="74" t="inlineStr">
        <is>
          <t>COTTON</t>
        </is>
      </c>
      <c r="C104" s="74" t="inlineStr">
        <is>
          <t>2-18-C</t>
        </is>
      </c>
      <c r="D104" s="74" t="inlineStr">
        <is>
          <t>BLACK</t>
        </is>
      </c>
      <c r="E104" s="74" t="inlineStr">
        <is>
          <t>BLACK</t>
        </is>
      </c>
      <c r="F104" s="11">
        <f>C104&amp;D104</f>
        <v/>
      </c>
    </row>
    <row r="105" ht="16.2" customHeight="1" s="87">
      <c r="A105" s="63" t="inlineStr">
        <is>
          <t>WE104</t>
        </is>
      </c>
      <c r="B105" s="74" t="inlineStr">
        <is>
          <t>COTTON</t>
        </is>
      </c>
      <c r="C105" s="74" t="inlineStr">
        <is>
          <t>16-SINGLE</t>
        </is>
      </c>
      <c r="D105" s="74" t="inlineStr">
        <is>
          <t>KORA</t>
        </is>
      </c>
      <c r="E105" s="74" t="inlineStr">
        <is>
          <t>KORA</t>
        </is>
      </c>
      <c r="F105" s="11">
        <f>C105&amp;D105</f>
        <v/>
      </c>
    </row>
    <row r="106" ht="16.2" customHeight="1" s="87">
      <c r="A106" s="63" t="inlineStr">
        <is>
          <t>WE105</t>
        </is>
      </c>
      <c r="B106" s="74" t="inlineStr">
        <is>
          <t>COTTON</t>
        </is>
      </c>
      <c r="C106" s="74" t="inlineStr">
        <is>
          <t>20-SINGLE</t>
        </is>
      </c>
      <c r="D106" s="74" t="inlineStr">
        <is>
          <t>KORA</t>
        </is>
      </c>
      <c r="E106" s="74" t="inlineStr">
        <is>
          <t>KORA</t>
        </is>
      </c>
      <c r="F106" s="11">
        <f>C106&amp;D106</f>
        <v/>
      </c>
    </row>
    <row r="107" ht="16.2" customHeight="1" s="87">
      <c r="A107" s="63" t="inlineStr">
        <is>
          <t>WE106</t>
        </is>
      </c>
      <c r="B107" s="74" t="inlineStr">
        <is>
          <t>COTTON</t>
        </is>
      </c>
      <c r="C107" s="74" t="inlineStr">
        <is>
          <t>24-SINGLE</t>
        </is>
      </c>
      <c r="D107" s="74" t="inlineStr">
        <is>
          <t>KORA</t>
        </is>
      </c>
      <c r="E107" s="74" t="inlineStr">
        <is>
          <t>KORA</t>
        </is>
      </c>
      <c r="F107" s="11">
        <f>C107&amp;D107</f>
        <v/>
      </c>
    </row>
    <row r="108" ht="16.2" customHeight="1" s="87">
      <c r="A108" s="63" t="inlineStr">
        <is>
          <t>[Person_3]</t>
        </is>
      </c>
      <c r="B108" s="74" t="inlineStr">
        <is>
          <t>COTTON</t>
        </is>
      </c>
      <c r="C108" s="74" t="inlineStr">
        <is>
          <t>14-SINGLE</t>
        </is>
      </c>
      <c r="D108" s="74" t="inlineStr">
        <is>
          <t>KORA</t>
        </is>
      </c>
      <c r="E108" s="74" t="inlineStr">
        <is>
          <t>KORA</t>
        </is>
      </c>
      <c r="F108" s="11">
        <f>C108&amp;D108</f>
        <v/>
      </c>
    </row>
    <row r="109" ht="16.2" customHeight="1" s="87">
      <c r="A109" s="63" t="inlineStr">
        <is>
          <t>[Person_4]</t>
        </is>
      </c>
      <c r="B109" s="74" t="inlineStr">
        <is>
          <t>COTTON</t>
        </is>
      </c>
      <c r="C109" s="74" t="inlineStr">
        <is>
          <t>30-SINGLE</t>
        </is>
      </c>
      <c r="D109" s="74" t="inlineStr">
        <is>
          <t>KORA</t>
        </is>
      </c>
      <c r="E109" s="74" t="inlineStr">
        <is>
          <t>KORA</t>
        </is>
      </c>
      <c r="F109" s="11">
        <f>C109&amp;D109</f>
        <v/>
      </c>
    </row>
    <row r="110" ht="16.2" customHeight="1" s="87">
      <c r="A110" s="63" t="inlineStr">
        <is>
          <t>WE109</t>
        </is>
      </c>
      <c r="B110" s="74" t="inlineStr">
        <is>
          <t>COTTON</t>
        </is>
      </c>
      <c r="C110" s="74" t="inlineStr">
        <is>
          <t>6-SINGLE</t>
        </is>
      </c>
      <c r="D110" s="74" t="inlineStr">
        <is>
          <t>KORA</t>
        </is>
      </c>
      <c r="E110" s="74" t="inlineStr">
        <is>
          <t>KORA</t>
        </is>
      </c>
      <c r="F110" s="11">
        <f>C110&amp;D110</f>
        <v/>
      </c>
    </row>
    <row r="111" ht="16.2" customHeight="1" s="87">
      <c r="A111" s="63" t="inlineStr">
        <is>
          <t>WE110</t>
        </is>
      </c>
      <c r="B111" s="74" t="inlineStr">
        <is>
          <t>COTTON</t>
        </is>
      </c>
      <c r="C111" s="74" t="inlineStr">
        <is>
          <t>2-10-C</t>
        </is>
      </c>
      <c r="D111" s="74" t="inlineStr">
        <is>
          <t>KORA</t>
        </is>
      </c>
      <c r="E111" s="74" t="inlineStr">
        <is>
          <t>KORA</t>
        </is>
      </c>
      <c r="F111" s="11">
        <f>C111&amp;D111</f>
        <v/>
      </c>
    </row>
    <row r="112" ht="16.2" customHeight="1" s="87">
      <c r="A112" s="63" t="inlineStr">
        <is>
          <t>WE111</t>
        </is>
      </c>
      <c r="B112" s="73" t="inlineStr">
        <is>
          <t>COTTON</t>
        </is>
      </c>
      <c r="C112" s="73" t="inlineStr">
        <is>
          <t>2-30-C</t>
        </is>
      </c>
      <c r="D112" s="73" t="inlineStr">
        <is>
          <t>KORA</t>
        </is>
      </c>
      <c r="E112" s="73" t="inlineStr">
        <is>
          <t>KORA</t>
        </is>
      </c>
      <c r="F112" s="11">
        <f>C112&amp;D112</f>
        <v/>
      </c>
    </row>
    <row r="113" ht="16.2" customHeight="1" s="87">
      <c r="A113" s="63" t="inlineStr">
        <is>
          <t>WE112</t>
        </is>
      </c>
      <c r="B113" s="73" t="inlineStr">
        <is>
          <t>COTTON</t>
        </is>
      </c>
      <c r="C113" s="73" t="inlineStr">
        <is>
          <t>2-30-C</t>
        </is>
      </c>
      <c r="D113" s="73" t="inlineStr">
        <is>
          <t>WHITE</t>
        </is>
      </c>
      <c r="E113" s="73" t="inlineStr">
        <is>
          <t>WHITE</t>
        </is>
      </c>
      <c r="F113" s="11">
        <f>C113&amp;D113</f>
        <v/>
      </c>
    </row>
    <row r="114" ht="16.2" customHeight="1" s="87">
      <c r="A114" s="63" t="inlineStr">
        <is>
          <t>WE113</t>
        </is>
      </c>
      <c r="B114" s="74" t="inlineStr">
        <is>
          <t>POLYESTER</t>
        </is>
      </c>
      <c r="C114" s="74" t="inlineStr">
        <is>
          <t>2-30-POLYESTER</t>
        </is>
      </c>
      <c r="D114" s="74" t="inlineStr">
        <is>
          <t>2-30-POLYESTER</t>
        </is>
      </c>
      <c r="E114" s="74" t="inlineStr">
        <is>
          <t>2-30-POLYESTER</t>
        </is>
      </c>
      <c r="F114" s="11">
        <f>C114&amp;D114</f>
        <v/>
      </c>
    </row>
    <row r="115" ht="16.2" customHeight="1" s="87">
      <c r="A115" s="63" t="inlineStr">
        <is>
          <t>WE114</t>
        </is>
      </c>
      <c r="B115" s="74" t="inlineStr">
        <is>
          <t>COTTON</t>
        </is>
      </c>
      <c r="C115" s="74" t="inlineStr">
        <is>
          <t>2-10-C</t>
        </is>
      </c>
      <c r="D115" s="74" t="inlineStr">
        <is>
          <t>COTTON</t>
        </is>
      </c>
      <c r="E115" s="74" t="inlineStr">
        <is>
          <t>COTTON</t>
        </is>
      </c>
      <c r="F115" s="11">
        <f>C115&amp;D115</f>
        <v/>
      </c>
    </row>
    <row r="116" ht="16.2" customHeight="1" s="87">
      <c r="A116" s="63" t="inlineStr">
        <is>
          <t>WE115</t>
        </is>
      </c>
      <c r="B116" s="74" t="inlineStr">
        <is>
          <t>COTTON</t>
        </is>
      </c>
      <c r="C116" s="74" t="inlineStr">
        <is>
          <t>2-10-C</t>
        </is>
      </c>
      <c r="D116" s="74" t="inlineStr">
        <is>
          <t>LT</t>
        </is>
      </c>
      <c r="E116" s="74" t="inlineStr">
        <is>
          <t>LT</t>
        </is>
      </c>
      <c r="F116" s="11">
        <f>C116&amp;D116</f>
        <v/>
      </c>
    </row>
    <row r="117" ht="16.2" customHeight="1" s="87">
      <c r="A117" s="63" t="inlineStr">
        <is>
          <t>WE116</t>
        </is>
      </c>
      <c r="B117" s="74" t="inlineStr">
        <is>
          <t>COTTON</t>
        </is>
      </c>
      <c r="C117" s="74" t="inlineStr">
        <is>
          <t>2-10-C</t>
        </is>
      </c>
      <c r="D117" s="74" t="inlineStr">
        <is>
          <t>LT GREY</t>
        </is>
      </c>
      <c r="E117" s="74" t="inlineStr">
        <is>
          <t>LT GREY</t>
        </is>
      </c>
      <c r="F117" s="11">
        <f>C117&amp;D117</f>
        <v/>
      </c>
    </row>
    <row r="118" ht="16.2" customHeight="1" s="87">
      <c r="A118" s="63" t="inlineStr">
        <is>
          <t>WE117</t>
        </is>
      </c>
      <c r="B118" s="74" t="inlineStr">
        <is>
          <t>COTTON</t>
        </is>
      </c>
      <c r="C118" s="74" t="inlineStr">
        <is>
          <t>2-10-C</t>
        </is>
      </c>
      <c r="D118" s="74" t="inlineStr">
        <is>
          <t>CAMEL</t>
        </is>
      </c>
      <c r="E118" s="74" t="inlineStr">
        <is>
          <t>CAMEL</t>
        </is>
      </c>
      <c r="F118" s="11">
        <f>C118&amp;D118</f>
        <v/>
      </c>
    </row>
    <row r="119" ht="16.2" customHeight="1" s="87">
      <c r="A119" s="63" t="inlineStr">
        <is>
          <t>WE118</t>
        </is>
      </c>
      <c r="B119" s="74" t="inlineStr">
        <is>
          <t>COTTON</t>
        </is>
      </c>
      <c r="C119" s="74" t="inlineStr">
        <is>
          <t>2-10-C</t>
        </is>
      </c>
      <c r="D119" s="74" t="inlineStr">
        <is>
          <t>[Person_42]</t>
        </is>
      </c>
      <c r="E119" s="74" t="inlineStr">
        <is>
          <t>[Person_42]</t>
        </is>
      </c>
      <c r="F119" s="11">
        <f>C119&amp;D119</f>
        <v/>
      </c>
    </row>
    <row r="120" ht="16.2" customHeight="1" s="87">
      <c r="A120" s="63" t="inlineStr">
        <is>
          <t>WE119</t>
        </is>
      </c>
      <c r="B120" s="74" t="inlineStr">
        <is>
          <t>COTTON</t>
        </is>
      </c>
      <c r="C120" s="74" t="inlineStr">
        <is>
          <t>2-10-C</t>
        </is>
      </c>
      <c r="D120" s="74" t="inlineStr">
        <is>
          <t>BROWN</t>
        </is>
      </c>
      <c r="E120" s="74" t="inlineStr">
        <is>
          <t>BROWN</t>
        </is>
      </c>
      <c r="F120" s="11">
        <f>C120&amp;D120</f>
        <v/>
      </c>
    </row>
    <row r="121" ht="16.2" customHeight="1" s="87">
      <c r="A121" s="63" t="inlineStr">
        <is>
          <t>WE120</t>
        </is>
      </c>
      <c r="B121" s="74" t="inlineStr">
        <is>
          <t>COTTON</t>
        </is>
      </c>
      <c r="C121" s="74" t="inlineStr">
        <is>
          <t>2-10-C</t>
        </is>
      </c>
      <c r="D121" s="74" t="inlineStr">
        <is>
          <t>RANI</t>
        </is>
      </c>
      <c r="E121" s="74" t="inlineStr">
        <is>
          <t>RANI</t>
        </is>
      </c>
      <c r="F121" s="11">
        <f>C121&amp;D121</f>
        <v/>
      </c>
    </row>
    <row r="122" ht="16.2" customHeight="1" s="87">
      <c r="A122" s="63" t="inlineStr">
        <is>
          <t>WE121</t>
        </is>
      </c>
      <c r="B122" s="74" t="inlineStr">
        <is>
          <t>COTTON</t>
        </is>
      </c>
      <c r="C122" s="74" t="inlineStr">
        <is>
          <t>2-10-C</t>
        </is>
      </c>
      <c r="D122" s="74" t="inlineStr">
        <is>
          <t>BEIGE</t>
        </is>
      </c>
      <c r="E122" s="74" t="inlineStr">
        <is>
          <t>BEIGE</t>
        </is>
      </c>
      <c r="F122" s="11">
        <f>C122&amp;D122</f>
        <v/>
      </c>
    </row>
    <row r="123" ht="16.2" customHeight="1" s="87">
      <c r="A123" s="63" t="inlineStr">
        <is>
          <t>WE122</t>
        </is>
      </c>
      <c r="B123" s="74" t="inlineStr">
        <is>
          <t>lurex</t>
        </is>
      </c>
      <c r="C123" s="74" t="inlineStr">
        <is>
          <t>LUREX</t>
        </is>
      </c>
      <c r="D123" s="74" t="inlineStr">
        <is>
          <t>J GOLD</t>
        </is>
      </c>
      <c r="E123" s="74" t="inlineStr">
        <is>
          <t>J GOLD</t>
        </is>
      </c>
      <c r="F123" s="11">
        <f>C123&amp;D123</f>
        <v/>
      </c>
    </row>
    <row r="124" ht="16.2" customHeight="1" s="87">
      <c r="A124" s="63" t="inlineStr">
        <is>
          <t>WE123</t>
        </is>
      </c>
      <c r="B124" s="74" t="inlineStr">
        <is>
          <t>lurex</t>
        </is>
      </c>
      <c r="C124" s="74" t="inlineStr">
        <is>
          <t>LUREX</t>
        </is>
      </c>
      <c r="D124" s="74" t="inlineStr">
        <is>
          <t>FL 1002</t>
        </is>
      </c>
      <c r="E124" s="74" t="inlineStr">
        <is>
          <t>FL 1002</t>
        </is>
      </c>
      <c r="F124" s="11">
        <f>C124&amp;D124</f>
        <v/>
      </c>
    </row>
    <row r="125" ht="16.2" customHeight="1" s="87">
      <c r="A125" s="63" t="inlineStr">
        <is>
          <t>WE124</t>
        </is>
      </c>
      <c r="B125" s="74" t="inlineStr">
        <is>
          <t>POLYESTER</t>
        </is>
      </c>
      <c r="C125" s="74" t="inlineStr">
        <is>
          <t>2-30-SHIVA</t>
        </is>
      </c>
      <c r="D125" s="74" t="inlineStr">
        <is>
          <t>DSS-351</t>
        </is>
      </c>
      <c r="E125" s="74" t="inlineStr">
        <is>
          <t>RANI</t>
        </is>
      </c>
      <c r="F125" s="11">
        <f>C125&amp;D125</f>
        <v/>
      </c>
    </row>
    <row r="126" ht="16.2" customHeight="1" s="87">
      <c r="A126" s="63" t="inlineStr">
        <is>
          <t>WE125</t>
        </is>
      </c>
      <c r="B126" s="74" t="inlineStr">
        <is>
          <t>POLYESTER</t>
        </is>
      </c>
      <c r="C126" s="74" t="inlineStr">
        <is>
          <t>2-30-SHIVA</t>
        </is>
      </c>
      <c r="D126" s="74" t="inlineStr">
        <is>
          <t>[Person_43]</t>
        </is>
      </c>
      <c r="E126" s="74" t="inlineStr">
        <is>
          <t>GREEN</t>
        </is>
      </c>
      <c r="F126" s="11">
        <f>C126&amp;D126</f>
        <v/>
      </c>
    </row>
    <row r="127" ht="16.2" customHeight="1" s="87">
      <c r="A127" s="63" t="inlineStr">
        <is>
          <t>WE126</t>
        </is>
      </c>
      <c r="B127" s="74" t="inlineStr">
        <is>
          <t>POLYESTER</t>
        </is>
      </c>
      <c r="C127" s="74" t="inlineStr">
        <is>
          <t>2-30-SHIVA</t>
        </is>
      </c>
      <c r="D127" s="76" t="n">
        <v>5003</v>
      </c>
      <c r="E127" s="74" t="inlineStr">
        <is>
          <t>PURPLE</t>
        </is>
      </c>
      <c r="F127" s="11">
        <f>C127&amp;D127</f>
        <v/>
      </c>
    </row>
    <row r="128" ht="16.2" customHeight="1" s="87">
      <c r="A128" s="63" t="inlineStr">
        <is>
          <t>[Person_13]</t>
        </is>
      </c>
      <c r="B128" s="74" t="inlineStr">
        <is>
          <t>POLYESTER</t>
        </is>
      </c>
      <c r="C128" s="74" t="inlineStr">
        <is>
          <t>2-30-SHIVA</t>
        </is>
      </c>
      <c r="D128" s="76" t="n">
        <v>6617</v>
      </c>
      <c r="E128" s="74" t="inlineStr">
        <is>
          <t>CAMEL</t>
        </is>
      </c>
      <c r="F128" s="11">
        <f>C128&amp;D128</f>
        <v/>
      </c>
    </row>
    <row r="129" ht="16.2" customHeight="1" s="87">
      <c r="A129" s="63" t="inlineStr">
        <is>
          <t>WE128</t>
        </is>
      </c>
      <c r="B129" s="74" t="inlineStr">
        <is>
          <t>POLYESTER</t>
        </is>
      </c>
      <c r="C129" s="74" t="inlineStr">
        <is>
          <t>2-30-SHIVA</t>
        </is>
      </c>
      <c r="D129" s="74" t="inlineStr">
        <is>
          <t>DSS-2906</t>
        </is>
      </c>
      <c r="E129" s="74" t="inlineStr">
        <is>
          <t>LEMON</t>
        </is>
      </c>
      <c r="F129" s="11">
        <f>C129&amp;D129</f>
        <v/>
      </c>
    </row>
    <row r="130" ht="16.2" customHeight="1" s="87">
      <c r="A130" s="63" t="inlineStr">
        <is>
          <t>WE129</t>
        </is>
      </c>
      <c r="B130" s="74" t="inlineStr">
        <is>
          <t>POLYESTER</t>
        </is>
      </c>
      <c r="C130" s="74" t="inlineStr">
        <is>
          <t>2-30-SHIVA</t>
        </is>
      </c>
      <c r="D130" s="76" t="n">
        <v>6657</v>
      </c>
      <c r="E130" s="74" t="inlineStr">
        <is>
          <t>CREAM</t>
        </is>
      </c>
      <c r="F130" s="11">
        <f>C130&amp;D130</f>
        <v/>
      </c>
    </row>
    <row r="131" ht="16.2" customHeight="1" s="87">
      <c r="A131" s="63" t="inlineStr">
        <is>
          <t>WE130</t>
        </is>
      </c>
      <c r="B131" s="74" t="inlineStr">
        <is>
          <t>POLYESTER</t>
        </is>
      </c>
      <c r="C131" s="74" t="inlineStr">
        <is>
          <t>2-30-SHIVA</t>
        </is>
      </c>
      <c r="D131" s="76" t="n">
        <v>6656</v>
      </c>
      <c r="E131" s="74" t="inlineStr">
        <is>
          <t>BABA</t>
        </is>
      </c>
      <c r="F131" s="11">
        <f>C131&amp;D131</f>
        <v/>
      </c>
    </row>
    <row r="132" ht="16.2" customHeight="1" s="87">
      <c r="A132" s="63" t="inlineStr">
        <is>
          <t>[Person_14]</t>
        </is>
      </c>
      <c r="B132" s="74" t="inlineStr">
        <is>
          <t>POLYESTER</t>
        </is>
      </c>
      <c r="C132" s="74" t="inlineStr">
        <is>
          <t>2-30-SHIVA</t>
        </is>
      </c>
      <c r="D132" s="76" t="n">
        <v>203</v>
      </c>
      <c r="E132" s="74" t="inlineStr">
        <is>
          <t>PINK</t>
        </is>
      </c>
      <c r="F132" s="11">
        <f>C132&amp;D132</f>
        <v/>
      </c>
    </row>
    <row r="133" ht="16.2" customHeight="1" s="87">
      <c r="A133" s="63" t="inlineStr">
        <is>
          <t>[Person_15]</t>
        </is>
      </c>
      <c r="B133" s="74" t="inlineStr">
        <is>
          <t>POLYESTER</t>
        </is>
      </c>
      <c r="C133" s="74" t="inlineStr">
        <is>
          <t>2-30-SHIVA</t>
        </is>
      </c>
      <c r="D133" s="74" t="inlineStr">
        <is>
          <t>OW77</t>
        </is>
      </c>
      <c r="E133" s="74" t="inlineStr">
        <is>
          <t>BLACK</t>
        </is>
      </c>
      <c r="F133" s="11">
        <f>C133&amp;D133</f>
        <v/>
      </c>
    </row>
    <row r="134" ht="16.2" customHeight="1" s="87">
      <c r="A134" s="63" t="inlineStr">
        <is>
          <t>WE133</t>
        </is>
      </c>
      <c r="B134" s="74" t="inlineStr">
        <is>
          <t>POLYESTER</t>
        </is>
      </c>
      <c r="C134" s="74" t="inlineStr">
        <is>
          <t>2-30-SHIVA</t>
        </is>
      </c>
      <c r="D134" s="76" t="n">
        <v>5010</v>
      </c>
      <c r="E134" s="74" t="inlineStr">
        <is>
          <t>[Person_44]</t>
        </is>
      </c>
      <c r="F134" s="11">
        <f>C134&amp;D134</f>
        <v/>
      </c>
    </row>
    <row r="135" ht="16.2" customHeight="1" s="87">
      <c r="A135" s="63" t="inlineStr">
        <is>
          <t>WE134</t>
        </is>
      </c>
      <c r="B135" s="74" t="inlineStr">
        <is>
          <t>POLYESTER</t>
        </is>
      </c>
      <c r="C135" s="74" t="inlineStr">
        <is>
          <t>2-30-SHIVA</t>
        </is>
      </c>
      <c r="D135" s="76" t="n">
        <v>5005</v>
      </c>
      <c r="E135" s="74" t="inlineStr">
        <is>
          <t>[Person_45]</t>
        </is>
      </c>
      <c r="F135" s="11">
        <f>C135&amp;D135</f>
        <v/>
      </c>
    </row>
    <row r="136" ht="16.2" customHeight="1" s="87">
      <c r="A136" s="63" t="inlineStr">
        <is>
          <t>WE135</t>
        </is>
      </c>
      <c r="B136" s="74" t="inlineStr">
        <is>
          <t>POLYESTER</t>
        </is>
      </c>
      <c r="C136" s="74" t="inlineStr">
        <is>
          <t>2-30-SHIVA</t>
        </is>
      </c>
      <c r="D136" s="74" t="inlineStr">
        <is>
          <t>DSS-5981</t>
        </is>
      </c>
      <c r="E136" s="74" t="inlineStr">
        <is>
          <t>ORANGE</t>
        </is>
      </c>
      <c r="F136" s="11">
        <f>C136&amp;D136</f>
        <v/>
      </c>
    </row>
    <row r="137" ht="16.2" customHeight="1" s="87">
      <c r="A137" s="63" t="inlineStr">
        <is>
          <t>WE136</t>
        </is>
      </c>
      <c r="B137" s="74" t="inlineStr">
        <is>
          <t>POLYESTER</t>
        </is>
      </c>
      <c r="C137" s="74" t="inlineStr">
        <is>
          <t>2-30-SHIVA</t>
        </is>
      </c>
      <c r="D137" s="76" t="n">
        <v>5049</v>
      </c>
      <c r="E137" s="74" t="inlineStr">
        <is>
          <t>RED</t>
        </is>
      </c>
      <c r="F137" s="11">
        <f>C137&amp;D137</f>
        <v/>
      </c>
    </row>
    <row r="138" ht="16.2" customHeight="1" s="87">
      <c r="A138" s="63" t="inlineStr">
        <is>
          <t>WE137</t>
        </is>
      </c>
      <c r="B138" s="74" t="inlineStr">
        <is>
          <t>POLYESTER</t>
        </is>
      </c>
      <c r="C138" s="74" t="inlineStr">
        <is>
          <t>2-30-SHIVA</t>
        </is>
      </c>
      <c r="D138" s="76" t="n">
        <v>4988</v>
      </c>
      <c r="E138" s="74" t="inlineStr">
        <is>
          <t>COFFEE</t>
        </is>
      </c>
      <c r="F138" s="11">
        <f>C138&amp;D138</f>
        <v/>
      </c>
    </row>
    <row r="139" ht="16.2" customHeight="1" s="87">
      <c r="A139" s="63" t="inlineStr">
        <is>
          <t>WE138</t>
        </is>
      </c>
      <c r="B139" s="74" t="inlineStr">
        <is>
          <t>POLYESTER</t>
        </is>
      </c>
      <c r="C139" s="74" t="inlineStr">
        <is>
          <t>450-D-INT</t>
        </is>
      </c>
      <c r="D139" s="76" t="n">
        <v>45116</v>
      </c>
      <c r="E139" s="74" t="inlineStr">
        <is>
          <t>RED</t>
        </is>
      </c>
      <c r="F139" s="11">
        <f>C139&amp;D139</f>
        <v/>
      </c>
    </row>
    <row r="140" ht="16.2" customHeight="1" s="87">
      <c r="A140" s="63" t="inlineStr">
        <is>
          <t>WE139</t>
        </is>
      </c>
      <c r="B140" s="74" t="inlineStr">
        <is>
          <t>POLYESTER</t>
        </is>
      </c>
      <c r="C140" s="74" t="inlineStr">
        <is>
          <t>450-D-INT</t>
        </is>
      </c>
      <c r="D140" s="76" t="n">
        <v>2267</v>
      </c>
      <c r="E140" s="74" t="inlineStr">
        <is>
          <t>ORANGE</t>
        </is>
      </c>
      <c r="F140" s="11">
        <f>C140&amp;D140</f>
        <v/>
      </c>
    </row>
    <row r="141" ht="16.2" customHeight="1" s="87">
      <c r="A141" s="63" t="inlineStr">
        <is>
          <t>WE140</t>
        </is>
      </c>
      <c r="B141" s="74" t="inlineStr">
        <is>
          <t>POLYESTER</t>
        </is>
      </c>
      <c r="C141" s="74" t="inlineStr">
        <is>
          <t>450-D-INT</t>
        </is>
      </c>
      <c r="D141" s="76" t="n">
        <v>45302</v>
      </c>
      <c r="E141" s="74" t="inlineStr">
        <is>
          <t>COFFEE</t>
        </is>
      </c>
      <c r="F141" s="11">
        <f>C141&amp;D141</f>
        <v/>
      </c>
    </row>
    <row r="142" ht="15.75" customHeight="1" s="87">
      <c r="A142" s="63" t="inlineStr">
        <is>
          <t>WE141</t>
        </is>
      </c>
      <c r="B142" s="74" t="inlineStr">
        <is>
          <t>POLYESTER</t>
        </is>
      </c>
      <c r="C142" s="74" t="inlineStr">
        <is>
          <t>450-D-INT</t>
        </is>
      </c>
      <c r="D142" s="72" t="n">
        <v>45052</v>
      </c>
      <c r="E142" s="74" t="inlineStr">
        <is>
          <t>PLUM RED</t>
        </is>
      </c>
      <c r="F142" s="11">
        <f>C142&amp;D142</f>
        <v/>
      </c>
    </row>
    <row r="143" ht="16.2" customHeight="1" s="87">
      <c r="A143" s="63" t="inlineStr">
        <is>
          <t>WE142</t>
        </is>
      </c>
      <c r="B143" s="74" t="inlineStr">
        <is>
          <t>POLYESTER</t>
        </is>
      </c>
      <c r="C143" s="74" t="inlineStr">
        <is>
          <t>450-D-INT</t>
        </is>
      </c>
      <c r="D143" s="76" t="n">
        <v>2057</v>
      </c>
      <c r="E143" s="74" t="inlineStr">
        <is>
          <t>WINE</t>
        </is>
      </c>
      <c r="F143" s="11">
        <f>C143&amp;D143</f>
        <v/>
      </c>
    </row>
    <row r="144" ht="16.2" customHeight="1" s="87">
      <c r="A144" s="63" t="inlineStr">
        <is>
          <t>[Person_16]</t>
        </is>
      </c>
      <c r="B144" s="74" t="inlineStr">
        <is>
          <t>POLYESTER</t>
        </is>
      </c>
      <c r="C144" s="74" t="inlineStr">
        <is>
          <t>450-D-INT</t>
        </is>
      </c>
      <c r="D144" s="76" t="n">
        <v>45053</v>
      </c>
      <c r="E144" s="74" t="inlineStr">
        <is>
          <t>MAROON</t>
        </is>
      </c>
      <c r="F144" s="11">
        <f>C144&amp;D144</f>
        <v/>
      </c>
    </row>
    <row r="145" ht="16.2" customHeight="1" s="87">
      <c r="A145" s="63" t="inlineStr">
        <is>
          <t>[Person_17]</t>
        </is>
      </c>
      <c r="B145" s="74" t="inlineStr">
        <is>
          <t>POLYESTER</t>
        </is>
      </c>
      <c r="C145" s="74" t="inlineStr">
        <is>
          <t>450-D-INT</t>
        </is>
      </c>
      <c r="D145" s="76" t="n">
        <v>45339</v>
      </c>
      <c r="E145" s="74" t="inlineStr">
        <is>
          <t>MAJENTA</t>
        </is>
      </c>
      <c r="F145" s="11">
        <f>C145&amp;D145</f>
        <v/>
      </c>
    </row>
    <row r="146" ht="16.2" customHeight="1" s="87">
      <c r="A146" s="63" t="inlineStr">
        <is>
          <t>WE145</t>
        </is>
      </c>
      <c r="B146" s="74" t="inlineStr">
        <is>
          <t>POLYESTER</t>
        </is>
      </c>
      <c r="C146" s="74" t="inlineStr">
        <is>
          <t>450-D-INT</t>
        </is>
      </c>
      <c r="D146" s="76" t="n">
        <v>45047</v>
      </c>
      <c r="E146" s="74" t="inlineStr">
        <is>
          <t>BLACK</t>
        </is>
      </c>
      <c r="F146" s="11">
        <f>C146&amp;D146</f>
        <v/>
      </c>
    </row>
    <row r="147" ht="16.2" customHeight="1" s="87">
      <c r="A147" s="63" t="inlineStr">
        <is>
          <t>[Person_18]</t>
        </is>
      </c>
      <c r="B147" s="74" t="inlineStr">
        <is>
          <t>POLYESTER</t>
        </is>
      </c>
      <c r="C147" s="74" t="inlineStr">
        <is>
          <t>450-D-INT</t>
        </is>
      </c>
      <c r="D147" s="74" t="inlineStr">
        <is>
          <t>[Person_46]</t>
        </is>
      </c>
      <c r="E147" s="74" t="inlineStr">
        <is>
          <t>PEACH</t>
        </is>
      </c>
      <c r="F147" s="11">
        <f>C147&amp;D147</f>
        <v/>
      </c>
    </row>
    <row r="148" ht="16.2" customHeight="1" s="87">
      <c r="A148" s="63" t="inlineStr">
        <is>
          <t>WE147</t>
        </is>
      </c>
      <c r="B148" s="74" t="inlineStr">
        <is>
          <t>POLYESTER</t>
        </is>
      </c>
      <c r="C148" s="74" t="inlineStr">
        <is>
          <t>450-D-INT</t>
        </is>
      </c>
      <c r="D148" s="76" t="n">
        <v>45344</v>
      </c>
      <c r="E148" s="74" t="inlineStr">
        <is>
          <t>LT PURPLE</t>
        </is>
      </c>
      <c r="F148" s="11">
        <f>C148&amp;D148</f>
        <v/>
      </c>
    </row>
    <row r="149" ht="16.2" customHeight="1" s="87">
      <c r="A149" s="63" t="inlineStr">
        <is>
          <t>WE148</t>
        </is>
      </c>
      <c r="B149" s="74" t="inlineStr">
        <is>
          <t>POLYESTER</t>
        </is>
      </c>
      <c r="C149" s="74" t="inlineStr">
        <is>
          <t>450-D-INT</t>
        </is>
      </c>
      <c r="D149" s="76" t="n">
        <v>45342</v>
      </c>
      <c r="E149" s="74" t="inlineStr">
        <is>
          <t>LEMON</t>
        </is>
      </c>
      <c r="F149" s="11">
        <f>C149&amp;D149</f>
        <v/>
      </c>
    </row>
    <row r="150" ht="16.2" customHeight="1" s="87">
      <c r="A150" s="63" t="inlineStr">
        <is>
          <t>WE149</t>
        </is>
      </c>
      <c r="B150" s="74" t="inlineStr">
        <is>
          <t>POLYESTER</t>
        </is>
      </c>
      <c r="C150" s="74" t="inlineStr">
        <is>
          <t>450-D-INT</t>
        </is>
      </c>
      <c r="D150" s="76" t="n">
        <v>45341</v>
      </c>
      <c r="E150" s="74" t="inlineStr">
        <is>
          <t>PINK</t>
        </is>
      </c>
      <c r="F150" s="11">
        <f>C150&amp;D150</f>
        <v/>
      </c>
    </row>
    <row r="151" ht="16.2" customHeight="1" s="87">
      <c r="A151" s="63" t="inlineStr">
        <is>
          <t>WE150</t>
        </is>
      </c>
      <c r="B151" s="74" t="inlineStr">
        <is>
          <t>POLYESTER</t>
        </is>
      </c>
      <c r="C151" s="74" t="inlineStr">
        <is>
          <t>450-D-INT</t>
        </is>
      </c>
      <c r="D151" s="76" t="n">
        <v>45183</v>
      </c>
      <c r="E151" s="74" t="inlineStr">
        <is>
          <t>LT [Person_40]</t>
        </is>
      </c>
      <c r="F151" s="11">
        <f>C151&amp;D151</f>
        <v/>
      </c>
    </row>
    <row r="152" ht="16.2" customHeight="1" s="87">
      <c r="A152" s="63" t="inlineStr">
        <is>
          <t>[Person_19]</t>
        </is>
      </c>
      <c r="B152" s="74" t="inlineStr">
        <is>
          <t>POLYESTER</t>
        </is>
      </c>
      <c r="C152" s="74" t="inlineStr">
        <is>
          <t>450-D-INT</t>
        </is>
      </c>
      <c r="D152" s="76" t="n">
        <v>45346</v>
      </c>
      <c r="E152" s="74" t="inlineStr">
        <is>
          <t>C. GREEN</t>
        </is>
      </c>
      <c r="F152" s="11">
        <f>C152&amp;D152</f>
        <v/>
      </c>
    </row>
    <row r="153" ht="16.2" customHeight="1" s="87">
      <c r="A153" s="63" t="inlineStr">
        <is>
          <t>WE152</t>
        </is>
      </c>
      <c r="B153" s="74" t="inlineStr">
        <is>
          <t>POLYESTER</t>
        </is>
      </c>
      <c r="C153" s="74" t="inlineStr">
        <is>
          <t>450-D-INT</t>
        </is>
      </c>
      <c r="D153" s="76" t="n">
        <v>45345</v>
      </c>
      <c r="E153" s="74" t="inlineStr">
        <is>
          <t>[Person_44]</t>
        </is>
      </c>
      <c r="F153" s="11">
        <f>C153&amp;D153</f>
        <v/>
      </c>
    </row>
    <row r="154" ht="16.2" customHeight="1" s="87">
      <c r="A154" s="63" t="inlineStr">
        <is>
          <t>WE153</t>
        </is>
      </c>
      <c r="B154" s="74" t="inlineStr">
        <is>
          <t>POLYESTER</t>
        </is>
      </c>
      <c r="C154" s="74" t="inlineStr">
        <is>
          <t>450-D-INT</t>
        </is>
      </c>
      <c r="D154" s="76" t="n">
        <v>2173</v>
      </c>
      <c r="E154" s="74" t="inlineStr">
        <is>
          <t>PURPLE</t>
        </is>
      </c>
      <c r="F154" s="11">
        <f>C154&amp;D154</f>
        <v/>
      </c>
    </row>
    <row r="155" ht="16.2" customHeight="1" s="87">
      <c r="A155" s="63" t="inlineStr">
        <is>
          <t>WE154</t>
        </is>
      </c>
      <c r="B155" s="74" t="inlineStr">
        <is>
          <t>POLYESTER</t>
        </is>
      </c>
      <c r="C155" s="74" t="inlineStr">
        <is>
          <t>450-D-INT</t>
        </is>
      </c>
      <c r="D155" s="76" t="n">
        <v>45301</v>
      </c>
      <c r="E155" s="74" t="inlineStr">
        <is>
          <t>P. GREEN</t>
        </is>
      </c>
      <c r="F155" s="11">
        <f>C155&amp;D155</f>
        <v/>
      </c>
    </row>
    <row r="156" ht="16.2" customHeight="1" s="87">
      <c r="A156" s="63" t="inlineStr">
        <is>
          <t>WE155</t>
        </is>
      </c>
      <c r="B156" s="74" t="inlineStr">
        <is>
          <t>POLYESTER</t>
        </is>
      </c>
      <c r="C156" s="74" t="inlineStr">
        <is>
          <t>450-D-INT</t>
        </is>
      </c>
      <c r="D156" s="76" t="n">
        <v>45358</v>
      </c>
      <c r="E156" s="74" t="inlineStr">
        <is>
          <t>CAMEL</t>
        </is>
      </c>
      <c r="F156" s="11">
        <f>C156&amp;D156</f>
        <v/>
      </c>
    </row>
    <row r="157" ht="16.2" customHeight="1" s="87">
      <c r="A157" s="63" t="inlineStr">
        <is>
          <t>WE156</t>
        </is>
      </c>
      <c r="B157" s="74" t="inlineStr">
        <is>
          <t>POLYESTER</t>
        </is>
      </c>
      <c r="C157" s="74" t="inlineStr">
        <is>
          <t>450-D-INT</t>
        </is>
      </c>
      <c r="D157" s="76" t="n">
        <v>5229</v>
      </c>
      <c r="E157" s="74" t="inlineStr">
        <is>
          <t>[Person_47]</t>
        </is>
      </c>
      <c r="F157" s="11">
        <f>C157&amp;D157</f>
        <v/>
      </c>
    </row>
    <row r="158" ht="16.2" customHeight="1" s="87">
      <c r="A158" s="63" t="inlineStr">
        <is>
          <t>[Person_20]</t>
        </is>
      </c>
      <c r="B158" s="74" t="inlineStr">
        <is>
          <t>POLYESTER</t>
        </is>
      </c>
      <c r="C158" s="74" t="inlineStr">
        <is>
          <t>450-D-INT</t>
        </is>
      </c>
      <c r="D158" s="76" t="n">
        <v>45360</v>
      </c>
      <c r="E158" s="74" t="inlineStr">
        <is>
          <t>LT GOLD</t>
        </is>
      </c>
      <c r="F158" s="11">
        <f>C158&amp;D158</f>
        <v/>
      </c>
    </row>
    <row r="159" ht="16.2" customHeight="1" s="87">
      <c r="A159" s="63" t="inlineStr">
        <is>
          <t>WE158</t>
        </is>
      </c>
      <c r="B159" s="74" t="inlineStr">
        <is>
          <t>POLYESTER</t>
        </is>
      </c>
      <c r="C159" s="74" t="inlineStr">
        <is>
          <t>450-D-INT</t>
        </is>
      </c>
      <c r="D159" s="76" t="n">
        <v>45352</v>
      </c>
      <c r="E159" s="74" t="inlineStr">
        <is>
          <t>IVORY</t>
        </is>
      </c>
      <c r="F159" s="11">
        <f>C159&amp;D159</f>
        <v/>
      </c>
    </row>
    <row r="160" ht="16.2" customHeight="1" s="87">
      <c r="A160" s="63" t="inlineStr">
        <is>
          <t>WE159</t>
        </is>
      </c>
      <c r="B160" s="74" t="inlineStr">
        <is>
          <t>POLYESTER</t>
        </is>
      </c>
      <c r="C160" s="74" t="inlineStr">
        <is>
          <t>450-D-INT</t>
        </is>
      </c>
      <c r="D160" s="76" t="n">
        <v>45109</v>
      </c>
      <c r="E160" s="74" t="inlineStr">
        <is>
          <t>[Person_48]</t>
        </is>
      </c>
      <c r="F160" s="11">
        <f>C160&amp;D160</f>
        <v/>
      </c>
    </row>
    <row r="161" ht="16.2" customHeight="1" s="87">
      <c r="A161" s="63" t="inlineStr">
        <is>
          <t>WE160</t>
        </is>
      </c>
      <c r="B161" s="74" t="inlineStr">
        <is>
          <t>POLYESTER</t>
        </is>
      </c>
      <c r="C161" s="74" t="inlineStr">
        <is>
          <t>450-D-INT</t>
        </is>
      </c>
      <c r="D161" s="76" t="n">
        <v>45414</v>
      </c>
      <c r="E161" s="74" t="inlineStr">
        <is>
          <t>GOLD</t>
        </is>
      </c>
      <c r="F161" s="11">
        <f>C161&amp;D161</f>
        <v/>
      </c>
    </row>
    <row r="162" ht="16.2" customHeight="1" s="87">
      <c r="A162" s="63" t="inlineStr">
        <is>
          <t>WE161</t>
        </is>
      </c>
      <c r="B162" s="74" t="inlineStr">
        <is>
          <t>POLYESTER</t>
        </is>
      </c>
      <c r="C162" s="74" t="inlineStr">
        <is>
          <t>450-D-INT</t>
        </is>
      </c>
      <c r="D162" s="76" t="n">
        <v>5075</v>
      </c>
      <c r="E162" s="74" t="inlineStr">
        <is>
          <t>[Person_49]</t>
        </is>
      </c>
      <c r="F162" s="11">
        <f>C162&amp;D162</f>
        <v/>
      </c>
    </row>
    <row r="163" ht="16.2" customHeight="1" s="87">
      <c r="A163" s="63" t="inlineStr">
        <is>
          <t>WE162</t>
        </is>
      </c>
      <c r="B163" s="74" t="inlineStr">
        <is>
          <t>POLYESTER</t>
        </is>
      </c>
      <c r="C163" s="74" t="inlineStr">
        <is>
          <t>450-D-INT</t>
        </is>
      </c>
      <c r="D163" s="76" t="n">
        <v>3138</v>
      </c>
      <c r="E163" s="74" t="inlineStr">
        <is>
          <t>N. FOWN</t>
        </is>
      </c>
      <c r="F163" s="11">
        <f>C163&amp;D163</f>
        <v/>
      </c>
    </row>
    <row r="164" ht="16.2" customHeight="1" s="87">
      <c r="A164" s="63" t="inlineStr">
        <is>
          <t>WE163</t>
        </is>
      </c>
      <c r="B164" s="74" t="inlineStr">
        <is>
          <t>POLYESTER</t>
        </is>
      </c>
      <c r="C164" s="74" t="inlineStr">
        <is>
          <t>450-D-INT</t>
        </is>
      </c>
      <c r="D164" s="76" t="n">
        <v>5256</v>
      </c>
      <c r="E164" s="74" t="inlineStr">
        <is>
          <t>VIOLET</t>
        </is>
      </c>
      <c r="F164" s="11">
        <f>C164&amp;D164</f>
        <v/>
      </c>
    </row>
    <row r="165" ht="16.2" customHeight="1" s="87">
      <c r="A165" s="63" t="inlineStr">
        <is>
          <t>WE164</t>
        </is>
      </c>
      <c r="B165" s="74" t="inlineStr">
        <is>
          <t>POLYESTER</t>
        </is>
      </c>
      <c r="C165" s="74" t="inlineStr">
        <is>
          <t>450-D-INT</t>
        </is>
      </c>
      <c r="D165" s="76" t="n">
        <v>45056</v>
      </c>
      <c r="E165" s="74" t="inlineStr">
        <is>
          <t>GREEN</t>
        </is>
      </c>
      <c r="F165" s="11">
        <f>C165&amp;D165</f>
        <v/>
      </c>
    </row>
    <row r="166" ht="16.2" customHeight="1" s="87">
      <c r="A166" s="63" t="inlineStr">
        <is>
          <t>WE165</t>
        </is>
      </c>
      <c r="B166" s="74" t="inlineStr">
        <is>
          <t>POLYESTER</t>
        </is>
      </c>
      <c r="C166" s="74" t="inlineStr">
        <is>
          <t>450-D-INT</t>
        </is>
      </c>
      <c r="D166" s="76" t="n">
        <v>4521</v>
      </c>
      <c r="E166" s="74" t="inlineStr">
        <is>
          <t>STEEL BLUE</t>
        </is>
      </c>
      <c r="F166" s="11">
        <f>C166&amp;D166</f>
        <v/>
      </c>
    </row>
    <row r="167" ht="16.2" customHeight="1" s="87">
      <c r="A167" s="63" t="inlineStr">
        <is>
          <t>WE166</t>
        </is>
      </c>
      <c r="B167" s="74" t="inlineStr">
        <is>
          <t>POLYESTER</t>
        </is>
      </c>
      <c r="C167" s="74" t="inlineStr">
        <is>
          <t>450-D-INT</t>
        </is>
      </c>
      <c r="D167" s="76" t="n">
        <v>4562</v>
      </c>
      <c r="E167" s="74" t="inlineStr">
        <is>
          <t>E.GREEN</t>
        </is>
      </c>
      <c r="F167" s="11">
        <f>C167&amp;D167</f>
        <v/>
      </c>
    </row>
    <row r="168" ht="16.2" customHeight="1" s="87">
      <c r="A168" s="63" t="inlineStr">
        <is>
          <t>WE167</t>
        </is>
      </c>
      <c r="B168" s="73" t="inlineStr">
        <is>
          <t>POLYESTER</t>
        </is>
      </c>
      <c r="C168" s="73" t="inlineStr">
        <is>
          <t>600 ROTTO</t>
        </is>
      </c>
      <c r="D168" s="73" t="inlineStr">
        <is>
          <t>OW77</t>
        </is>
      </c>
      <c r="E168" s="73" t="inlineStr">
        <is>
          <t>BLACK</t>
        </is>
      </c>
      <c r="F168" s="11">
        <f>C168&amp;D168</f>
        <v/>
      </c>
    </row>
    <row r="169" ht="16.2" customHeight="1" s="87">
      <c r="A169" s="63" t="inlineStr">
        <is>
          <t>WE168</t>
        </is>
      </c>
      <c r="B169" s="74" t="inlineStr">
        <is>
          <t>POLYESTER</t>
        </is>
      </c>
      <c r="C169" s="74" t="inlineStr">
        <is>
          <t>600 ROTTO</t>
        </is>
      </c>
      <c r="D169" s="74" t="inlineStr">
        <is>
          <t>T.BLUE</t>
        </is>
      </c>
      <c r="E169" s="74" t="inlineStr">
        <is>
          <t>T.BLUE</t>
        </is>
      </c>
      <c r="F169" s="11">
        <f>C169&amp;D169</f>
        <v/>
      </c>
    </row>
    <row r="170" ht="16.2" customHeight="1" s="87">
      <c r="A170" s="63" t="inlineStr">
        <is>
          <t>WE169</t>
        </is>
      </c>
      <c r="B170" s="74" t="inlineStr">
        <is>
          <t>POLYESTER</t>
        </is>
      </c>
      <c r="C170" s="74" t="inlineStr">
        <is>
          <t>600 ROTTO</t>
        </is>
      </c>
      <c r="D170" s="74" t="inlineStr">
        <is>
          <t>RED</t>
        </is>
      </c>
      <c r="E170" s="74" t="inlineStr">
        <is>
          <t>RED</t>
        </is>
      </c>
      <c r="F170" s="11">
        <f>C170&amp;D170</f>
        <v/>
      </c>
    </row>
    <row r="171" ht="16.2" customHeight="1" s="87">
      <c r="A171" s="63" t="inlineStr">
        <is>
          <t>WE170</t>
        </is>
      </c>
      <c r="B171" s="74" t="inlineStr">
        <is>
          <t>POLYESTER</t>
        </is>
      </c>
      <c r="C171" s="74" t="inlineStr">
        <is>
          <t>2200 D</t>
        </is>
      </c>
      <c r="D171" s="74" t="inlineStr">
        <is>
          <t>FILLER</t>
        </is>
      </c>
      <c r="E171" s="74" t="inlineStr">
        <is>
          <t>FILLER</t>
        </is>
      </c>
      <c r="F171" s="11">
        <f>C171&amp;D171</f>
        <v/>
      </c>
    </row>
    <row r="172" ht="16.2" customHeight="1" s="87">
      <c r="A172" s="63" t="inlineStr">
        <is>
          <t>WE171</t>
        </is>
      </c>
      <c r="B172" s="74" t="inlineStr">
        <is>
          <t>POLYESTER</t>
        </is>
      </c>
      <c r="C172" s="74" t="inlineStr">
        <is>
          <t>1200 D</t>
        </is>
      </c>
      <c r="D172" s="74" t="inlineStr">
        <is>
          <t>FILLER</t>
        </is>
      </c>
      <c r="E172" s="74" t="inlineStr">
        <is>
          <t>FILLER</t>
        </is>
      </c>
      <c r="F172" s="11">
        <f>C172&amp;D172</f>
        <v/>
      </c>
    </row>
    <row r="173" ht="16.2" customHeight="1" s="87">
      <c r="A173" s="63" t="inlineStr">
        <is>
          <t>WE172</t>
        </is>
      </c>
      <c r="B173" s="74" t="inlineStr">
        <is>
          <t>POLYESTER</t>
        </is>
      </c>
      <c r="C173" s="74" t="inlineStr">
        <is>
          <t>1500-D</t>
        </is>
      </c>
      <c r="D173" s="74" t="inlineStr">
        <is>
          <t>JUTE</t>
        </is>
      </c>
      <c r="E173" s="74" t="inlineStr">
        <is>
          <t>JUTE</t>
        </is>
      </c>
      <c r="F173" s="11">
        <f>C173&amp;D173</f>
        <v/>
      </c>
    </row>
    <row r="174" ht="16.2" customHeight="1" s="87">
      <c r="A174" s="63" t="inlineStr">
        <is>
          <t>WE173</t>
        </is>
      </c>
      <c r="B174" s="74" t="inlineStr">
        <is>
          <t>POLYESTER</t>
        </is>
      </c>
      <c r="C174" s="74" t="inlineStr">
        <is>
          <t>700-D</t>
        </is>
      </c>
      <c r="D174" s="74" t="inlineStr">
        <is>
          <t>VFD-260</t>
        </is>
      </c>
      <c r="E174" s="74" t="inlineStr">
        <is>
          <t>GOLD</t>
        </is>
      </c>
      <c r="F174" s="11">
        <f>C174&amp;D174</f>
        <v/>
      </c>
    </row>
    <row r="175" ht="16.2" customHeight="1" s="87">
      <c r="A175" s="63" t="inlineStr">
        <is>
          <t>WE174</t>
        </is>
      </c>
      <c r="B175" s="74" t="inlineStr">
        <is>
          <t>POLYESTER</t>
        </is>
      </c>
      <c r="C175" s="74" t="inlineStr">
        <is>
          <t>700-D</t>
        </is>
      </c>
      <c r="D175" s="74" t="inlineStr">
        <is>
          <t>VFD-203</t>
        </is>
      </c>
      <c r="E175" s="74" t="inlineStr">
        <is>
          <t>BEIGE</t>
        </is>
      </c>
      <c r="F175" s="11">
        <f>C175&amp;D175</f>
        <v/>
      </c>
    </row>
    <row r="176" ht="16.2" customHeight="1" s="87">
      <c r="A176" s="63" t="inlineStr">
        <is>
          <t>WE175</t>
        </is>
      </c>
      <c r="B176" s="74" t="inlineStr">
        <is>
          <t>POLYESTER</t>
        </is>
      </c>
      <c r="C176" s="74" t="inlineStr">
        <is>
          <t>700-D</t>
        </is>
      </c>
      <c r="D176" s="74" t="inlineStr">
        <is>
          <t>VFD-221</t>
        </is>
      </c>
      <c r="E176" s="74" t="inlineStr">
        <is>
          <t>BLUE</t>
        </is>
      </c>
      <c r="F176" s="11">
        <f>C176&amp;D176</f>
        <v/>
      </c>
    </row>
    <row r="177" ht="16.2" customHeight="1" s="87">
      <c r="A177" s="63" t="inlineStr">
        <is>
          <t>WE176</t>
        </is>
      </c>
      <c r="B177" s="74" t="inlineStr">
        <is>
          <t>POLYESTER</t>
        </is>
      </c>
      <c r="C177" s="74" t="inlineStr">
        <is>
          <t>700-D</t>
        </is>
      </c>
      <c r="D177" s="74" t="inlineStr">
        <is>
          <t>VFD-258</t>
        </is>
      </c>
      <c r="E177" s="74" t="inlineStr">
        <is>
          <t>COFFEE</t>
        </is>
      </c>
      <c r="F177" s="11">
        <f>C177&amp;D177</f>
        <v/>
      </c>
    </row>
    <row r="178" ht="16.2" customHeight="1" s="87">
      <c r="A178" s="63" t="inlineStr">
        <is>
          <t>WE177</t>
        </is>
      </c>
      <c r="B178" s="74" t="inlineStr">
        <is>
          <t>POLYESTER</t>
        </is>
      </c>
      <c r="C178" s="74" t="inlineStr">
        <is>
          <t>700-D</t>
        </is>
      </c>
      <c r="D178" s="74" t="inlineStr">
        <is>
          <t>VFD-34</t>
        </is>
      </c>
      <c r="E178" s="74" t="inlineStr">
        <is>
          <t>BLACK</t>
        </is>
      </c>
      <c r="F178" s="11">
        <f>C178&amp;D178</f>
        <v/>
      </c>
    </row>
    <row r="179" ht="16.2" customHeight="1" s="87">
      <c r="A179" s="63" t="inlineStr">
        <is>
          <t>[Person_21]</t>
        </is>
      </c>
      <c r="B179" s="74" t="inlineStr">
        <is>
          <t>POLYESTER</t>
        </is>
      </c>
      <c r="C179" s="74" t="inlineStr">
        <is>
          <t>700-D</t>
        </is>
      </c>
      <c r="D179" s="74" t="inlineStr">
        <is>
          <t>VFD-275</t>
        </is>
      </c>
      <c r="E179" s="74" t="inlineStr">
        <is>
          <t>RED</t>
        </is>
      </c>
      <c r="F179" s="11">
        <f>C179&amp;D179</f>
        <v/>
      </c>
    </row>
    <row r="180" ht="16.2" customHeight="1" s="87">
      <c r="A180" s="63" t="inlineStr">
        <is>
          <t>WE179</t>
        </is>
      </c>
      <c r="B180" s="74" t="inlineStr">
        <is>
          <t>POLYESTER</t>
        </is>
      </c>
      <c r="C180" s="74" t="inlineStr">
        <is>
          <t>700-D</t>
        </is>
      </c>
      <c r="D180" s="74" t="inlineStr">
        <is>
          <t>[Person_50]</t>
        </is>
      </c>
      <c r="E180" s="74" t="inlineStr">
        <is>
          <t>[Person_44]</t>
        </is>
      </c>
      <c r="F180" s="11">
        <f>C180&amp;D180</f>
        <v/>
      </c>
    </row>
    <row r="181" ht="16.2" customHeight="1" s="87">
      <c r="A181" s="63" t="inlineStr">
        <is>
          <t>WE180</t>
        </is>
      </c>
      <c r="B181" s="74" t="inlineStr">
        <is>
          <t>POLYESTER</t>
        </is>
      </c>
      <c r="C181" s="74" t="inlineStr">
        <is>
          <t>700-D</t>
        </is>
      </c>
      <c r="D181" s="74" t="inlineStr">
        <is>
          <t>VFD-4424</t>
        </is>
      </c>
      <c r="E181" s="74" t="inlineStr">
        <is>
          <t>N BLUE</t>
        </is>
      </c>
      <c r="F181" s="11">
        <f>C181&amp;D181</f>
        <v/>
      </c>
    </row>
    <row r="182" ht="16.2" customHeight="1" s="87">
      <c r="A182" s="63" t="inlineStr">
        <is>
          <t>WE181</t>
        </is>
      </c>
      <c r="B182" s="74" t="inlineStr">
        <is>
          <t>POLYESTER</t>
        </is>
      </c>
      <c r="C182" s="74" t="inlineStr">
        <is>
          <t>700-D</t>
        </is>
      </c>
      <c r="D182" s="74" t="inlineStr">
        <is>
          <t>VFD-268</t>
        </is>
      </c>
      <c r="E182" s="74" t="inlineStr">
        <is>
          <t>PURPLE</t>
        </is>
      </c>
      <c r="F182" s="11">
        <f>C182&amp;D182</f>
        <v/>
      </c>
    </row>
    <row r="183" ht="16.2" customHeight="1" s="87">
      <c r="A183" s="63" t="inlineStr">
        <is>
          <t>WE182</t>
        </is>
      </c>
      <c r="B183" s="74" t="inlineStr">
        <is>
          <t>POLYESTER</t>
        </is>
      </c>
      <c r="C183" s="74" t="inlineStr">
        <is>
          <t>700-D</t>
        </is>
      </c>
      <c r="D183" s="74" t="inlineStr">
        <is>
          <t>VFD-314</t>
        </is>
      </c>
      <c r="E183" s="74" t="inlineStr">
        <is>
          <t>CAMEL</t>
        </is>
      </c>
      <c r="F183" s="11">
        <f>C183&amp;D183</f>
        <v/>
      </c>
    </row>
    <row r="184" ht="16.2" customHeight="1" s="87">
      <c r="A184" s="63" t="inlineStr">
        <is>
          <t>WE183</t>
        </is>
      </c>
      <c r="B184" s="74" t="inlineStr">
        <is>
          <t>POLYESTER</t>
        </is>
      </c>
      <c r="C184" s="74" t="inlineStr">
        <is>
          <t>700-D</t>
        </is>
      </c>
      <c r="D184" s="74" t="inlineStr">
        <is>
          <t>VFD-251</t>
        </is>
      </c>
      <c r="E184" s="74" t="inlineStr">
        <is>
          <t>ORANGE</t>
        </is>
      </c>
      <c r="F184" s="11">
        <f>C184&amp;D184</f>
        <v/>
      </c>
    </row>
    <row r="185" ht="16.2" customHeight="1" s="87">
      <c r="A185" s="63" t="inlineStr">
        <is>
          <t>WE184</t>
        </is>
      </c>
      <c r="B185" s="74" t="inlineStr">
        <is>
          <t>POLYESTER</t>
        </is>
      </c>
      <c r="C185" s="74" t="inlineStr">
        <is>
          <t>700-D</t>
        </is>
      </c>
      <c r="D185" s="74" t="inlineStr">
        <is>
          <t>[Person_51]</t>
        </is>
      </c>
      <c r="E185" s="74" t="inlineStr">
        <is>
          <t>MAJENTA</t>
        </is>
      </c>
      <c r="F185" s="11">
        <f>C185&amp;D185</f>
        <v/>
      </c>
    </row>
    <row r="186" ht="16.2" customHeight="1" s="87">
      <c r="A186" s="63" t="inlineStr">
        <is>
          <t>WE185</t>
        </is>
      </c>
      <c r="B186" s="74" t="inlineStr">
        <is>
          <t>POLYESTER</t>
        </is>
      </c>
      <c r="C186" s="74" t="inlineStr">
        <is>
          <t>700-D</t>
        </is>
      </c>
      <c r="D186" s="74" t="inlineStr">
        <is>
          <t>[Person_52]</t>
        </is>
      </c>
      <c r="E186" s="74" t="inlineStr">
        <is>
          <t>PINK</t>
        </is>
      </c>
      <c r="F186" s="11">
        <f>C186&amp;D186</f>
        <v/>
      </c>
    </row>
    <row r="187" ht="16.2" customHeight="1" s="87">
      <c r="A187" s="63" t="inlineStr">
        <is>
          <t>WE186</t>
        </is>
      </c>
      <c r="B187" s="74" t="inlineStr">
        <is>
          <t>POLYESTER</t>
        </is>
      </c>
      <c r="C187" s="74" t="inlineStr">
        <is>
          <t>700-D</t>
        </is>
      </c>
      <c r="D187" s="74" t="inlineStr">
        <is>
          <t>[Person_53]</t>
        </is>
      </c>
      <c r="E187" s="74" t="inlineStr">
        <is>
          <t>LT PURPLE</t>
        </is>
      </c>
      <c r="F187" s="11">
        <f>C187&amp;D187</f>
        <v/>
      </c>
    </row>
    <row r="188" ht="16.2" customHeight="1" s="87">
      <c r="A188" s="63" t="inlineStr">
        <is>
          <t>WE187</t>
        </is>
      </c>
      <c r="B188" s="74" t="inlineStr">
        <is>
          <t>POLYESTER</t>
        </is>
      </c>
      <c r="C188" s="74" t="inlineStr">
        <is>
          <t>700-D</t>
        </is>
      </c>
      <c r="D188" s="74" t="inlineStr">
        <is>
          <t>VFD-1012</t>
        </is>
      </c>
      <c r="E188" s="74" t="inlineStr">
        <is>
          <t>WINE</t>
        </is>
      </c>
      <c r="F188" s="11">
        <f>C188&amp;D188</f>
        <v/>
      </c>
    </row>
    <row r="189" ht="16.2" customHeight="1" s="87">
      <c r="A189" s="63" t="inlineStr">
        <is>
          <t>WE188</t>
        </is>
      </c>
      <c r="B189" s="74" t="inlineStr">
        <is>
          <t>POLYESTER</t>
        </is>
      </c>
      <c r="C189" s="74" t="inlineStr">
        <is>
          <t>700-D</t>
        </is>
      </c>
      <c r="D189" s="74" t="inlineStr">
        <is>
          <t>VFD-253</t>
        </is>
      </c>
      <c r="E189" s="74" t="inlineStr">
        <is>
          <t>OLIVE</t>
        </is>
      </c>
      <c r="F189" s="11">
        <f>C189&amp;D189</f>
        <v/>
      </c>
    </row>
    <row r="190" ht="16.2" customHeight="1" s="87">
      <c r="A190" s="63" t="inlineStr">
        <is>
          <t>WE189</t>
        </is>
      </c>
      <c r="B190" s="74" t="inlineStr">
        <is>
          <t>POLYESTER</t>
        </is>
      </c>
      <c r="C190" s="74" t="inlineStr">
        <is>
          <t>700-D</t>
        </is>
      </c>
      <c r="D190" s="74" t="inlineStr">
        <is>
          <t>VFD-199</t>
        </is>
      </c>
      <c r="E190" s="74" t="inlineStr">
        <is>
          <t>RANI</t>
        </is>
      </c>
      <c r="F190" s="11">
        <f>C190&amp;D190</f>
        <v/>
      </c>
    </row>
    <row r="191" ht="16.2" customHeight="1" s="87">
      <c r="A191" s="63" t="inlineStr">
        <is>
          <t>WE190</t>
        </is>
      </c>
      <c r="B191" s="74" t="inlineStr">
        <is>
          <t>POLYESTER</t>
        </is>
      </c>
      <c r="C191" s="74" t="inlineStr">
        <is>
          <t>700-D</t>
        </is>
      </c>
      <c r="D191" s="74" t="inlineStr">
        <is>
          <t>VFD-263</t>
        </is>
      </c>
      <c r="E191" s="74" t="inlineStr">
        <is>
          <t>RUST</t>
        </is>
      </c>
      <c r="F191" s="11">
        <f>C191&amp;D191</f>
        <v/>
      </c>
    </row>
    <row r="192" ht="16.2" customHeight="1" s="87">
      <c r="A192" s="63" t="inlineStr">
        <is>
          <t>[Person_22]</t>
        </is>
      </c>
      <c r="B192" s="74" t="inlineStr">
        <is>
          <t>POLYESTER</t>
        </is>
      </c>
      <c r="C192" s="74" t="inlineStr">
        <is>
          <t>700-D</t>
        </is>
      </c>
      <c r="D192" s="74" t="inlineStr">
        <is>
          <t>VFD-217</t>
        </is>
      </c>
      <c r="E192" s="74" t="inlineStr">
        <is>
          <t>GREY</t>
        </is>
      </c>
      <c r="F192" s="11">
        <f>C192&amp;D192</f>
        <v/>
      </c>
    </row>
    <row r="193" ht="16.2" customHeight="1" s="87">
      <c r="A193" s="63" t="inlineStr">
        <is>
          <t>WE192</t>
        </is>
      </c>
      <c r="B193" s="74" t="inlineStr">
        <is>
          <t>POLYESTER</t>
        </is>
      </c>
      <c r="C193" s="74" t="inlineStr">
        <is>
          <t>700-D</t>
        </is>
      </c>
      <c r="D193" s="74" t="inlineStr">
        <is>
          <t>VFD-709</t>
        </is>
      </c>
      <c r="E193" s="74" t="inlineStr">
        <is>
          <t>CREAM</t>
        </is>
      </c>
      <c r="F193" s="11">
        <f>C193&amp;D193</f>
        <v/>
      </c>
    </row>
    <row r="194" ht="16.2" customHeight="1" s="87">
      <c r="A194" s="63" t="inlineStr">
        <is>
          <t>WE193</t>
        </is>
      </c>
      <c r="B194" s="74" t="inlineStr">
        <is>
          <t>POLYESTER</t>
        </is>
      </c>
      <c r="C194" s="74" t="inlineStr">
        <is>
          <t>700-D</t>
        </is>
      </c>
      <c r="D194" s="76" t="n">
        <v>1180</v>
      </c>
      <c r="E194" s="74" t="inlineStr">
        <is>
          <t>P. GREEN</t>
        </is>
      </c>
      <c r="F194" s="11">
        <f>C194&amp;D194</f>
        <v/>
      </c>
    </row>
    <row r="195" ht="16.2" customHeight="1" s="87">
      <c r="A195" s="63" t="inlineStr">
        <is>
          <t>WE194</t>
        </is>
      </c>
      <c r="B195" s="74" t="inlineStr">
        <is>
          <t>POLYESTER</t>
        </is>
      </c>
      <c r="C195" s="74" t="inlineStr">
        <is>
          <t>700-D</t>
        </is>
      </c>
      <c r="D195" s="74" t="inlineStr">
        <is>
          <t>WHITE</t>
        </is>
      </c>
      <c r="E195" s="74" t="inlineStr">
        <is>
          <t>WHITE</t>
        </is>
      </c>
      <c r="F195" s="11">
        <f>C195&amp;D195</f>
        <v/>
      </c>
    </row>
    <row r="196" ht="16.2" customHeight="1" s="87">
      <c r="A196" s="63" t="inlineStr">
        <is>
          <t>WE195</t>
        </is>
      </c>
      <c r="B196" s="74" t="inlineStr">
        <is>
          <t>POLYESTER</t>
        </is>
      </c>
      <c r="C196" s="74" t="inlineStr">
        <is>
          <t>600-D</t>
        </is>
      </c>
      <c r="D196" s="74" t="inlineStr">
        <is>
          <t>SKY BLUE</t>
        </is>
      </c>
      <c r="E196" s="74" t="inlineStr">
        <is>
          <t>SKY BLUE</t>
        </is>
      </c>
      <c r="F196" s="11">
        <f>C196&amp;D196</f>
        <v/>
      </c>
    </row>
    <row r="197" ht="16.2" customHeight="1" s="87">
      <c r="A197" s="63" t="inlineStr">
        <is>
          <t>[Person_23]</t>
        </is>
      </c>
      <c r="B197" s="74" t="inlineStr">
        <is>
          <t>POLYESTER</t>
        </is>
      </c>
      <c r="C197" s="74" t="inlineStr">
        <is>
          <t>600-D</t>
        </is>
      </c>
      <c r="D197" s="76" t="n">
        <v>253</v>
      </c>
      <c r="E197" s="74" t="inlineStr">
        <is>
          <t>OLIVE</t>
        </is>
      </c>
      <c r="F197" s="11">
        <f>C197&amp;D197</f>
        <v/>
      </c>
    </row>
    <row r="198" ht="16.2" customHeight="1" s="87">
      <c r="A198" s="63" t="inlineStr">
        <is>
          <t>WE197</t>
        </is>
      </c>
      <c r="B198" s="74" t="inlineStr">
        <is>
          <t>POLYESTER</t>
        </is>
      </c>
      <c r="C198" s="74" t="inlineStr">
        <is>
          <t>600-D</t>
        </is>
      </c>
      <c r="D198" s="76" t="n">
        <v>251</v>
      </c>
      <c r="E198" s="74" t="inlineStr">
        <is>
          <t>ORANGE</t>
        </is>
      </c>
      <c r="F198" s="11">
        <f>C198&amp;D198</f>
        <v/>
      </c>
    </row>
    <row r="199" ht="16.2" customHeight="1" s="87">
      <c r="A199" s="63" t="inlineStr">
        <is>
          <t>[Person_24]</t>
        </is>
      </c>
      <c r="B199" s="74" t="inlineStr">
        <is>
          <t>POLYESTER</t>
        </is>
      </c>
      <c r="C199" s="74" t="inlineStr">
        <is>
          <t>330-D</t>
        </is>
      </c>
      <c r="D199" s="74" t="inlineStr">
        <is>
          <t>VFD-253</t>
        </is>
      </c>
      <c r="E199" s="74" t="inlineStr">
        <is>
          <t>OLIVE</t>
        </is>
      </c>
      <c r="F199" s="11">
        <f>C199&amp;D199</f>
        <v/>
      </c>
    </row>
    <row r="200" ht="16.2" customHeight="1" s="87">
      <c r="A200" s="63" t="inlineStr">
        <is>
          <t>WE199</t>
        </is>
      </c>
      <c r="B200" s="74" t="inlineStr">
        <is>
          <t>POLYESTER</t>
        </is>
      </c>
      <c r="C200" s="74" t="inlineStr">
        <is>
          <t>330-D</t>
        </is>
      </c>
      <c r="D200" s="74" t="inlineStr">
        <is>
          <t>VFD-275</t>
        </is>
      </c>
      <c r="E200" s="74" t="inlineStr">
        <is>
          <t>RED</t>
        </is>
      </c>
      <c r="F200" s="11">
        <f>C200&amp;D200</f>
        <v/>
      </c>
    </row>
    <row r="201" ht="16.2" customHeight="1" s="87">
      <c r="A201" s="63" t="inlineStr">
        <is>
          <t>WE200</t>
        </is>
      </c>
      <c r="B201" s="74" t="inlineStr">
        <is>
          <t>POLYESTER</t>
        </is>
      </c>
      <c r="C201" s="74" t="inlineStr">
        <is>
          <t>330-D</t>
        </is>
      </c>
      <c r="D201" s="74" t="inlineStr">
        <is>
          <t>VFD-208</t>
        </is>
      </c>
      <c r="E201" s="74" t="inlineStr">
        <is>
          <t>CAMEL</t>
        </is>
      </c>
      <c r="F201" s="11">
        <f>C201&amp;D201</f>
        <v/>
      </c>
    </row>
    <row r="202" ht="16.2" customHeight="1" s="87">
      <c r="A202" s="63" t="inlineStr">
        <is>
          <t>WE201</t>
        </is>
      </c>
      <c r="B202" s="74" t="inlineStr">
        <is>
          <t>POLYESTER</t>
        </is>
      </c>
      <c r="C202" s="74" t="inlineStr">
        <is>
          <t>330-D</t>
        </is>
      </c>
      <c r="D202" s="74" t="inlineStr">
        <is>
          <t>VFD-199</t>
        </is>
      </c>
      <c r="E202" s="74" t="inlineStr">
        <is>
          <t>PINK</t>
        </is>
      </c>
      <c r="F202" s="11">
        <f>C202&amp;D202</f>
        <v/>
      </c>
    </row>
    <row r="203" ht="16.2" customHeight="1" s="87">
      <c r="A203" s="63" t="inlineStr">
        <is>
          <t>WE202</t>
        </is>
      </c>
      <c r="B203" s="74" t="inlineStr">
        <is>
          <t>POLYESTER</t>
        </is>
      </c>
      <c r="C203" s="74" t="inlineStr">
        <is>
          <t>330-D</t>
        </is>
      </c>
      <c r="D203" s="74" t="inlineStr">
        <is>
          <t>VFD-257</t>
        </is>
      </c>
      <c r="E203" s="74" t="inlineStr">
        <is>
          <t>COFFEE</t>
        </is>
      </c>
      <c r="F203" s="11">
        <f>C203&amp;D203</f>
        <v/>
      </c>
    </row>
    <row r="204" ht="16.2" customHeight="1" s="87">
      <c r="A204" s="63" t="inlineStr">
        <is>
          <t>WE203</t>
        </is>
      </c>
      <c r="B204" s="74" t="inlineStr">
        <is>
          <t>POLYESTER</t>
        </is>
      </c>
      <c r="C204" s="74" t="inlineStr">
        <is>
          <t>330-D</t>
        </is>
      </c>
      <c r="D204" s="74" t="inlineStr">
        <is>
          <t>[Person_51]</t>
        </is>
      </c>
      <c r="E204" s="74" t="inlineStr">
        <is>
          <t>RANI</t>
        </is>
      </c>
      <c r="F204" s="11">
        <f>C204&amp;D204</f>
        <v/>
      </c>
    </row>
    <row r="205" ht="16.2" customHeight="1" s="87">
      <c r="A205" s="63" t="inlineStr">
        <is>
          <t>[Person_25]</t>
        </is>
      </c>
      <c r="B205" s="74" t="inlineStr">
        <is>
          <t>POLYESTER</t>
        </is>
      </c>
      <c r="C205" s="74" t="inlineStr">
        <is>
          <t>330-D</t>
        </is>
      </c>
      <c r="D205" s="74" t="inlineStr">
        <is>
          <t>[Person_50]</t>
        </is>
      </c>
      <c r="E205" s="74" t="inlineStr">
        <is>
          <t>[Person_44]</t>
        </is>
      </c>
      <c r="F205" s="11">
        <f>C205&amp;D205</f>
        <v/>
      </c>
    </row>
    <row r="206" ht="16.2" customHeight="1" s="87">
      <c r="A206" s="63" t="inlineStr">
        <is>
          <t>WE205</t>
        </is>
      </c>
      <c r="B206" s="74" t="inlineStr">
        <is>
          <t>POLYESTER</t>
        </is>
      </c>
      <c r="C206" s="74" t="inlineStr">
        <is>
          <t>330-D</t>
        </is>
      </c>
      <c r="D206" s="74" t="inlineStr">
        <is>
          <t>VFD-1012</t>
        </is>
      </c>
      <c r="E206" s="74" t="inlineStr">
        <is>
          <t>WINE</t>
        </is>
      </c>
      <c r="F206" s="11">
        <f>C206&amp;D206</f>
        <v/>
      </c>
    </row>
    <row r="207" ht="16.2" customHeight="1" s="87">
      <c r="A207" s="63" t="inlineStr">
        <is>
          <t>WE206</t>
        </is>
      </c>
      <c r="B207" s="74" t="inlineStr">
        <is>
          <t>POLYESTER</t>
        </is>
      </c>
      <c r="C207" s="74" t="inlineStr">
        <is>
          <t>330-D</t>
        </is>
      </c>
      <c r="D207" s="74" t="inlineStr">
        <is>
          <t>VFD-268</t>
        </is>
      </c>
      <c r="E207" s="74" t="inlineStr">
        <is>
          <t>PURPLE</t>
        </is>
      </c>
      <c r="F207" s="11">
        <f>C207&amp;D207</f>
        <v/>
      </c>
    </row>
    <row r="208" ht="16.2" customHeight="1" s="87">
      <c r="A208" s="63" t="inlineStr">
        <is>
          <t>WE207</t>
        </is>
      </c>
      <c r="B208" s="74" t="inlineStr">
        <is>
          <t>POLYESTER</t>
        </is>
      </c>
      <c r="C208" s="74" t="inlineStr">
        <is>
          <t>330-D</t>
        </is>
      </c>
      <c r="D208" s="74" t="inlineStr">
        <is>
          <t>[Person_53]</t>
        </is>
      </c>
      <c r="E208" s="74" t="inlineStr">
        <is>
          <t>LT PURPLE</t>
        </is>
      </c>
      <c r="F208" s="11">
        <f>C208&amp;D208</f>
        <v/>
      </c>
    </row>
    <row r="209" ht="16.2" customHeight="1" s="87">
      <c r="A209" s="63" t="inlineStr">
        <is>
          <t>WE208</t>
        </is>
      </c>
      <c r="B209" s="74" t="inlineStr">
        <is>
          <t>POLYESTER</t>
        </is>
      </c>
      <c r="C209" s="74" t="inlineStr">
        <is>
          <t>330-D</t>
        </is>
      </c>
      <c r="D209" s="74" t="inlineStr">
        <is>
          <t>VFD-251</t>
        </is>
      </c>
      <c r="E209" s="74" t="inlineStr">
        <is>
          <t>ORANGE</t>
        </is>
      </c>
      <c r="F209" s="11">
        <f>C209&amp;D209</f>
        <v/>
      </c>
    </row>
    <row r="210" ht="16.2" customHeight="1" s="87">
      <c r="A210" s="63" t="inlineStr">
        <is>
          <t>WE209</t>
        </is>
      </c>
      <c r="B210" s="74" t="inlineStr">
        <is>
          <t>POLYESTER</t>
        </is>
      </c>
      <c r="C210" s="74" t="inlineStr">
        <is>
          <t>330-D</t>
        </is>
      </c>
      <c r="D210" s="74" t="inlineStr">
        <is>
          <t>VFD-252</t>
        </is>
      </c>
      <c r="E210" s="74" t="inlineStr">
        <is>
          <t>YELLOW</t>
        </is>
      </c>
      <c r="F210" s="11">
        <f>C210&amp;D210</f>
        <v/>
      </c>
    </row>
    <row r="211" ht="16.2" customHeight="1" s="87">
      <c r="A211" s="63" t="inlineStr">
        <is>
          <t>WE210</t>
        </is>
      </c>
      <c r="B211" s="74" t="inlineStr">
        <is>
          <t>POLYESTER</t>
        </is>
      </c>
      <c r="C211" s="74" t="inlineStr">
        <is>
          <t>330-D</t>
        </is>
      </c>
      <c r="D211" s="74" t="inlineStr">
        <is>
          <t>VFD-29</t>
        </is>
      </c>
      <c r="E211" s="74" t="inlineStr">
        <is>
          <t>CREAM</t>
        </is>
      </c>
      <c r="F211" s="11">
        <f>C211&amp;D211</f>
        <v/>
      </c>
    </row>
    <row r="212" ht="16.2" customHeight="1" s="87">
      <c r="A212" s="63" t="inlineStr">
        <is>
          <t>WE211</t>
        </is>
      </c>
      <c r="B212" s="74" t="inlineStr">
        <is>
          <t>POLYESTER</t>
        </is>
      </c>
      <c r="C212" s="74" t="inlineStr">
        <is>
          <t>330-D</t>
        </is>
      </c>
      <c r="D212" s="74" t="inlineStr">
        <is>
          <t>VFD-260</t>
        </is>
      </c>
      <c r="E212" s="74" t="inlineStr">
        <is>
          <t>GOLD</t>
        </is>
      </c>
      <c r="F212" s="11">
        <f>C212&amp;D212</f>
        <v/>
      </c>
    </row>
    <row r="213" ht="16.2" customHeight="1" s="87">
      <c r="A213" s="63" t="inlineStr">
        <is>
          <t>WE212</t>
        </is>
      </c>
      <c r="B213" s="74" t="inlineStr">
        <is>
          <t>POLYESTER</t>
        </is>
      </c>
      <c r="C213" s="74" t="inlineStr">
        <is>
          <t>330-D</t>
        </is>
      </c>
      <c r="D213" s="74" t="inlineStr">
        <is>
          <t>JESS-6646</t>
        </is>
      </c>
      <c r="E213" s="74" t="inlineStr">
        <is>
          <t>S.BLUE</t>
        </is>
      </c>
      <c r="F213" s="11">
        <f>C213&amp;D213</f>
        <v/>
      </c>
    </row>
    <row r="214" ht="16.2" customHeight="1" s="87">
      <c r="A214" s="63" t="inlineStr">
        <is>
          <t>[Person_26]</t>
        </is>
      </c>
      <c r="B214" s="74" t="inlineStr">
        <is>
          <t>POLYESTER</t>
        </is>
      </c>
      <c r="C214" s="74" t="inlineStr">
        <is>
          <t>330-D</t>
        </is>
      </c>
      <c r="D214" s="74" t="inlineStr">
        <is>
          <t>JESS-6644</t>
        </is>
      </c>
      <c r="E214" s="74" t="inlineStr">
        <is>
          <t>PEACH</t>
        </is>
      </c>
      <c r="F214" s="11">
        <f>C214&amp;D214</f>
        <v/>
      </c>
    </row>
    <row r="215" ht="16.2" customHeight="1" s="87">
      <c r="A215" s="63" t="inlineStr">
        <is>
          <t>WE214</t>
        </is>
      </c>
      <c r="B215" s="74" t="inlineStr">
        <is>
          <t>POLYESTER</t>
        </is>
      </c>
      <c r="C215" s="74" t="inlineStr">
        <is>
          <t>330-D</t>
        </is>
      </c>
      <c r="D215" s="74" t="inlineStr">
        <is>
          <t>[Person_54]</t>
        </is>
      </c>
      <c r="E215" s="74" t="inlineStr">
        <is>
          <t>C. GREEN</t>
        </is>
      </c>
      <c r="F215" s="11">
        <f>C215&amp;D215</f>
        <v/>
      </c>
    </row>
    <row r="216" ht="16.2" customHeight="1" s="87">
      <c r="A216" s="63" t="inlineStr">
        <is>
          <t>WE215</t>
        </is>
      </c>
      <c r="B216" s="74" t="inlineStr">
        <is>
          <t>POLYESTER</t>
        </is>
      </c>
      <c r="C216" s="74" t="inlineStr">
        <is>
          <t>330-HSY</t>
        </is>
      </c>
      <c r="D216" s="74" t="inlineStr">
        <is>
          <t>HSY-08</t>
        </is>
      </c>
      <c r="E216" s="74" t="inlineStr">
        <is>
          <t>WHITE</t>
        </is>
      </c>
      <c r="F216" s="11">
        <f>C216&amp;D216</f>
        <v/>
      </c>
    </row>
    <row r="217" ht="16.2" customHeight="1" s="87">
      <c r="A217" s="63" t="inlineStr">
        <is>
          <t>WE216</t>
        </is>
      </c>
      <c r="B217" s="74" t="inlineStr">
        <is>
          <t>POLYESTER</t>
        </is>
      </c>
      <c r="C217" s="74" t="inlineStr">
        <is>
          <t>330-HSY</t>
        </is>
      </c>
      <c r="D217" s="74" t="inlineStr">
        <is>
          <t>HSY-29</t>
        </is>
      </c>
      <c r="E217" s="74" t="inlineStr">
        <is>
          <t>CREAM</t>
        </is>
      </c>
      <c r="F217" s="11">
        <f>C217&amp;D217</f>
        <v/>
      </c>
    </row>
    <row r="218" ht="16.2" customHeight="1" s="87">
      <c r="A218" s="63" t="inlineStr">
        <is>
          <t>WE217</t>
        </is>
      </c>
      <c r="B218" s="74" t="inlineStr">
        <is>
          <t>POLYESTER</t>
        </is>
      </c>
      <c r="C218" s="74" t="inlineStr">
        <is>
          <t>330-HSY</t>
        </is>
      </c>
      <c r="D218" s="74" t="inlineStr">
        <is>
          <t>GOLD-SPOT</t>
        </is>
      </c>
      <c r="E218" s="74" t="inlineStr">
        <is>
          <t>GOLD-SPOT</t>
        </is>
      </c>
      <c r="F218" s="11">
        <f>C218&amp;D218</f>
        <v/>
      </c>
    </row>
    <row r="219" ht="16.2" customHeight="1" s="87">
      <c r="A219" s="63" t="inlineStr">
        <is>
          <t>WE218</t>
        </is>
      </c>
      <c r="B219" s="74" t="inlineStr">
        <is>
          <t>POLYESTER</t>
        </is>
      </c>
      <c r="C219" s="74" t="inlineStr">
        <is>
          <t>300 Catonic</t>
        </is>
      </c>
      <c r="D219" s="74" t="inlineStr">
        <is>
          <t>KORA</t>
        </is>
      </c>
      <c r="E219" s="74" t="inlineStr">
        <is>
          <t>KORA</t>
        </is>
      </c>
      <c r="F219" s="11">
        <f>C219&amp;D219</f>
        <v/>
      </c>
    </row>
    <row r="220" ht="16.2" customHeight="1" s="87">
      <c r="A220" s="63" t="inlineStr">
        <is>
          <t>WE219</t>
        </is>
      </c>
      <c r="B220" s="74" t="inlineStr">
        <is>
          <t>POLYESTER</t>
        </is>
      </c>
      <c r="C220" s="74" t="inlineStr">
        <is>
          <t>300-BMT</t>
        </is>
      </c>
      <c r="D220" s="76" t="n">
        <v>2713</v>
      </c>
      <c r="E220" s="74" t="inlineStr">
        <is>
          <t>GREY NUT</t>
        </is>
      </c>
      <c r="F220" s="11">
        <f>C220&amp;D220</f>
        <v/>
      </c>
    </row>
    <row r="221" ht="16.2" customHeight="1" s="87">
      <c r="A221" s="63" t="inlineStr">
        <is>
          <t>WE220</t>
        </is>
      </c>
      <c r="B221" s="74" t="inlineStr">
        <is>
          <t>POLYESTER</t>
        </is>
      </c>
      <c r="C221" s="74" t="inlineStr">
        <is>
          <t>300-BMT</t>
        </is>
      </c>
      <c r="D221" s="76" t="n">
        <v>2717</v>
      </c>
      <c r="E221" s="74" t="inlineStr">
        <is>
          <t>GREEN</t>
        </is>
      </c>
      <c r="F221" s="11">
        <f>C221&amp;D221</f>
        <v/>
      </c>
    </row>
    <row r="222" ht="16.2" customHeight="1" s="87">
      <c r="A222" s="63" t="inlineStr">
        <is>
          <t>WE221</t>
        </is>
      </c>
      <c r="B222" s="74" t="inlineStr">
        <is>
          <t>POLYESTER</t>
        </is>
      </c>
      <c r="C222" s="74" t="inlineStr">
        <is>
          <t>300-BMT</t>
        </is>
      </c>
      <c r="D222" s="76" t="n">
        <v>2675</v>
      </c>
      <c r="E222" s="74" t="inlineStr">
        <is>
          <t>KHAKI</t>
        </is>
      </c>
      <c r="F222" s="11">
        <f>C222&amp;D222</f>
        <v/>
      </c>
    </row>
    <row r="223" ht="16.2" customHeight="1" s="87">
      <c r="A223" s="63" t="inlineStr">
        <is>
          <t>WE222</t>
        </is>
      </c>
      <c r="B223" s="74" t="inlineStr">
        <is>
          <t>POLYESTER</t>
        </is>
      </c>
      <c r="C223" s="74" t="inlineStr">
        <is>
          <t>300-BMT</t>
        </is>
      </c>
      <c r="D223" s="76" t="n">
        <v>2676</v>
      </c>
      <c r="E223" s="74" t="inlineStr">
        <is>
          <t>RED</t>
        </is>
      </c>
      <c r="F223" s="11">
        <f>C223&amp;D223</f>
        <v/>
      </c>
    </row>
    <row r="224" ht="16.2" customHeight="1" s="87">
      <c r="A224" s="63" t="inlineStr">
        <is>
          <t>WE223</t>
        </is>
      </c>
      <c r="B224" s="74" t="inlineStr">
        <is>
          <t>POLYESTER</t>
        </is>
      </c>
      <c r="C224" s="74" t="inlineStr">
        <is>
          <t>300-BMT</t>
        </is>
      </c>
      <c r="D224" s="76" t="n">
        <v>2677</v>
      </c>
      <c r="E224" s="74" t="inlineStr">
        <is>
          <t>[Person_44]</t>
        </is>
      </c>
      <c r="F224" s="11">
        <f>C224&amp;D224</f>
        <v/>
      </c>
    </row>
    <row r="225" ht="16.2" customHeight="1" s="87">
      <c r="A225" s="63" t="inlineStr">
        <is>
          <t>WE224</t>
        </is>
      </c>
      <c r="B225" s="74" t="inlineStr">
        <is>
          <t>POLYESTER</t>
        </is>
      </c>
      <c r="C225" s="74" t="inlineStr">
        <is>
          <t>300-BMT</t>
        </is>
      </c>
      <c r="D225" s="76" t="n">
        <v>2684</v>
      </c>
      <c r="E225" s="74" t="inlineStr">
        <is>
          <t>COFFEE</t>
        </is>
      </c>
      <c r="F225" s="11">
        <f>C225&amp;D225</f>
        <v/>
      </c>
    </row>
    <row r="226" ht="16.2" customHeight="1" s="87">
      <c r="A226" s="63" t="inlineStr">
        <is>
          <t>[Person_27]</t>
        </is>
      </c>
      <c r="B226" s="74" t="inlineStr">
        <is>
          <t>POLYESTER</t>
        </is>
      </c>
      <c r="C226" s="74" t="inlineStr">
        <is>
          <t>300-BMT</t>
        </is>
      </c>
      <c r="D226" s="76" t="n">
        <v>2681</v>
      </c>
      <c r="E226" s="74" t="inlineStr">
        <is>
          <t>LT GREY</t>
        </is>
      </c>
      <c r="F226" s="11">
        <f>C226&amp;D226</f>
        <v/>
      </c>
    </row>
    <row r="227" ht="16.2" customHeight="1" s="87">
      <c r="A227" s="63" t="inlineStr">
        <is>
          <t>WE226</t>
        </is>
      </c>
      <c r="B227" s="74" t="inlineStr">
        <is>
          <t>POLYESTER</t>
        </is>
      </c>
      <c r="C227" s="74" t="inlineStr">
        <is>
          <t>300-BMT</t>
        </is>
      </c>
      <c r="D227" s="76" t="n">
        <v>2678</v>
      </c>
      <c r="E227" s="74" t="inlineStr">
        <is>
          <t>GREY</t>
        </is>
      </c>
      <c r="F227" s="11">
        <f>C227&amp;D227</f>
        <v/>
      </c>
    </row>
    <row r="228" ht="16.2" customHeight="1" s="87">
      <c r="A228" s="63" t="inlineStr">
        <is>
          <t>WE227</t>
        </is>
      </c>
      <c r="B228" s="74" t="inlineStr">
        <is>
          <t>POLYESTER</t>
        </is>
      </c>
      <c r="C228" s="74" t="inlineStr">
        <is>
          <t>300-BMT</t>
        </is>
      </c>
      <c r="D228" s="76" t="n">
        <v>2679</v>
      </c>
      <c r="E228" s="74" t="inlineStr">
        <is>
          <t>ORANGE</t>
        </is>
      </c>
      <c r="F228" s="11">
        <f>C228&amp;D228</f>
        <v/>
      </c>
    </row>
    <row r="229" ht="16.2" customHeight="1" s="87">
      <c r="A229" s="63" t="inlineStr">
        <is>
          <t>[Person_28]</t>
        </is>
      </c>
      <c r="B229" s="74" t="inlineStr">
        <is>
          <t>POLYESTER</t>
        </is>
      </c>
      <c r="C229" s="74" t="inlineStr">
        <is>
          <t>300-BMT</t>
        </is>
      </c>
      <c r="D229" s="76" t="n">
        <v>2680</v>
      </c>
      <c r="E229" s="74" t="inlineStr">
        <is>
          <t>PISTA</t>
        </is>
      </c>
      <c r="F229" s="11">
        <f>C229&amp;D229</f>
        <v/>
      </c>
    </row>
    <row r="230" ht="16.2" customHeight="1" s="87">
      <c r="A230" s="63" t="inlineStr">
        <is>
          <t>WE229</t>
        </is>
      </c>
      <c r="B230" s="74" t="inlineStr">
        <is>
          <t>POLYESTER</t>
        </is>
      </c>
      <c r="C230" s="74" t="inlineStr">
        <is>
          <t>300-BMT</t>
        </is>
      </c>
      <c r="D230" s="76" t="n">
        <v>2682</v>
      </c>
      <c r="E230" s="74" t="inlineStr">
        <is>
          <t>WINE</t>
        </is>
      </c>
      <c r="F230" s="11">
        <f>C230&amp;D230</f>
        <v/>
      </c>
    </row>
    <row r="231" ht="16.2" customHeight="1" s="87">
      <c r="A231" s="63" t="inlineStr">
        <is>
          <t>WE230</t>
        </is>
      </c>
      <c r="B231" s="74" t="inlineStr">
        <is>
          <t>POLYESTER</t>
        </is>
      </c>
      <c r="C231" s="74" t="inlineStr">
        <is>
          <t>300-BMT</t>
        </is>
      </c>
      <c r="D231" s="76" t="n">
        <v>2683</v>
      </c>
      <c r="E231" s="74" t="inlineStr">
        <is>
          <t>BEIGE</t>
        </is>
      </c>
      <c r="F231" s="11">
        <f>C231&amp;D231</f>
        <v/>
      </c>
    </row>
    <row r="232" ht="16.2" customHeight="1" s="87">
      <c r="A232" s="63" t="inlineStr">
        <is>
          <t>WE231</t>
        </is>
      </c>
      <c r="B232" s="74" t="inlineStr">
        <is>
          <t>POLYESTER</t>
        </is>
      </c>
      <c r="C232" s="74" t="inlineStr">
        <is>
          <t>300-BMT</t>
        </is>
      </c>
      <c r="D232" s="76" t="n">
        <v>45183</v>
      </c>
      <c r="E232" s="74" t="inlineStr">
        <is>
          <t>LT [Person_40]</t>
        </is>
      </c>
      <c r="F232" s="11">
        <f>C232&amp;D232</f>
        <v/>
      </c>
    </row>
    <row r="233" ht="16.2" customHeight="1" s="87">
      <c r="A233" s="63" t="inlineStr">
        <is>
          <t>[Person_29]</t>
        </is>
      </c>
      <c r="B233" s="74" t="inlineStr">
        <is>
          <t>POLYESTER</t>
        </is>
      </c>
      <c r="C233" s="74" t="inlineStr">
        <is>
          <t>300-BMT</t>
        </is>
      </c>
      <c r="D233" s="74" t="inlineStr">
        <is>
          <t>MIX YARN</t>
        </is>
      </c>
      <c r="E233" s="74" t="inlineStr">
        <is>
          <t>MIX YARN</t>
        </is>
      </c>
      <c r="F233" s="11">
        <f>C233&amp;D233</f>
        <v/>
      </c>
    </row>
    <row r="234" ht="16.2" customHeight="1" s="87">
      <c r="A234" s="63" t="inlineStr">
        <is>
          <t>WE233</t>
        </is>
      </c>
      <c r="B234" s="74" t="inlineStr">
        <is>
          <t>POLYESTER</t>
        </is>
      </c>
      <c r="C234" s="74" t="inlineStr">
        <is>
          <t>300-D-KHADI SILK</t>
        </is>
      </c>
      <c r="D234" s="76" t="n">
        <v>75025</v>
      </c>
      <c r="E234" s="74" t="inlineStr">
        <is>
          <t>RED</t>
        </is>
      </c>
      <c r="F234" s="11">
        <f>C234&amp;D234</f>
        <v/>
      </c>
    </row>
    <row r="235" ht="16.2" customHeight="1" s="87">
      <c r="A235" s="63" t="inlineStr">
        <is>
          <t>[Person_30]</t>
        </is>
      </c>
      <c r="B235" s="74" t="inlineStr">
        <is>
          <t>POLYESTER</t>
        </is>
      </c>
      <c r="C235" s="74" t="inlineStr">
        <is>
          <t>300-D-KHADI SILK</t>
        </is>
      </c>
      <c r="D235" s="76" t="n">
        <v>75029</v>
      </c>
      <c r="E235" s="74" t="inlineStr">
        <is>
          <t>BLUE</t>
        </is>
      </c>
      <c r="F235" s="11">
        <f>C235&amp;D235</f>
        <v/>
      </c>
    </row>
    <row r="236" ht="16.2" customHeight="1" s="87">
      <c r="A236" s="63" t="inlineStr">
        <is>
          <t>WE235</t>
        </is>
      </c>
      <c r="B236" s="74" t="inlineStr">
        <is>
          <t>POLYESTER</t>
        </is>
      </c>
      <c r="C236" s="74" t="inlineStr">
        <is>
          <t>300-D-0</t>
        </is>
      </c>
      <c r="D236" s="74" t="inlineStr">
        <is>
          <t>BLUE</t>
        </is>
      </c>
      <c r="E236" s="74" t="inlineStr">
        <is>
          <t>BLUE</t>
        </is>
      </c>
      <c r="F236" s="11">
        <f>C236&amp;D236</f>
        <v/>
      </c>
    </row>
    <row r="237" ht="16.2" customHeight="1" s="87">
      <c r="A237" s="63" t="inlineStr">
        <is>
          <t>[Person_31]</t>
        </is>
      </c>
      <c r="B237" s="74" t="inlineStr">
        <is>
          <t>POLYESTER</t>
        </is>
      </c>
      <c r="C237" s="74" t="inlineStr">
        <is>
          <t>300-D-0</t>
        </is>
      </c>
      <c r="D237" s="74" t="inlineStr">
        <is>
          <t>COPPER</t>
        </is>
      </c>
      <c r="E237" s="74" t="inlineStr">
        <is>
          <t>COPPER</t>
        </is>
      </c>
      <c r="F237" s="11">
        <f>C237&amp;D237</f>
        <v/>
      </c>
    </row>
    <row r="238" ht="16.2" customHeight="1" s="87">
      <c r="A238" s="63" t="inlineStr">
        <is>
          <t>WE237</t>
        </is>
      </c>
      <c r="B238" s="74" t="inlineStr">
        <is>
          <t>POLYESTER</t>
        </is>
      </c>
      <c r="C238" s="74" t="inlineStr">
        <is>
          <t>300-D-0</t>
        </is>
      </c>
      <c r="D238" s="74" t="inlineStr">
        <is>
          <t>RED</t>
        </is>
      </c>
      <c r="E238" s="74" t="inlineStr">
        <is>
          <t>RED</t>
        </is>
      </c>
      <c r="F238" s="11">
        <f>C238&amp;D238</f>
        <v/>
      </c>
    </row>
    <row r="239" ht="16.2" customHeight="1" s="87">
      <c r="A239" s="63" t="inlineStr">
        <is>
          <t>WE238</t>
        </is>
      </c>
      <c r="B239" s="74" t="inlineStr">
        <is>
          <t>POLYESTER</t>
        </is>
      </c>
      <c r="C239" s="74" t="inlineStr">
        <is>
          <t>300-D-0</t>
        </is>
      </c>
      <c r="D239" s="74" t="inlineStr">
        <is>
          <t>KORA</t>
        </is>
      </c>
      <c r="E239" s="74" t="inlineStr">
        <is>
          <t>KORA</t>
        </is>
      </c>
      <c r="F239" s="11">
        <f>C239&amp;D239</f>
        <v/>
      </c>
    </row>
    <row r="240" ht="16.2" customHeight="1" s="87">
      <c r="A240" s="63" t="inlineStr">
        <is>
          <t>WE239</t>
        </is>
      </c>
      <c r="B240" s="74" t="inlineStr">
        <is>
          <t>POLYESTER</t>
        </is>
      </c>
      <c r="C240" s="74" t="inlineStr">
        <is>
          <t>300-D-0</t>
        </is>
      </c>
      <c r="D240" s="74" t="inlineStr">
        <is>
          <t>RC-253</t>
        </is>
      </c>
      <c r="E240" s="74" t="inlineStr">
        <is>
          <t>PINK</t>
        </is>
      </c>
      <c r="F240" s="11">
        <f>C240&amp;D240</f>
        <v/>
      </c>
    </row>
    <row r="241" ht="16.2" customHeight="1" s="87">
      <c r="A241" s="63" t="inlineStr">
        <is>
          <t>WE240</t>
        </is>
      </c>
      <c r="B241" s="74" t="inlineStr">
        <is>
          <t>POLYESTER</t>
        </is>
      </c>
      <c r="C241" s="74" t="inlineStr">
        <is>
          <t>300-D-0</t>
        </is>
      </c>
      <c r="D241" s="76" t="n">
        <v>1195</v>
      </c>
      <c r="E241" s="74" t="inlineStr">
        <is>
          <t>BLUE</t>
        </is>
      </c>
      <c r="F241" s="11">
        <f>C241&amp;D241</f>
        <v/>
      </c>
    </row>
    <row r="242" ht="16.2" customHeight="1" s="87">
      <c r="A242" s="63" t="inlineStr">
        <is>
          <t>WE241</t>
        </is>
      </c>
      <c r="B242" s="74" t="inlineStr">
        <is>
          <t>POLYESTER</t>
        </is>
      </c>
      <c r="C242" s="74" t="inlineStr">
        <is>
          <t>300-D-0</t>
        </is>
      </c>
      <c r="D242" s="76" t="n">
        <v>29</v>
      </c>
      <c r="E242" s="74" t="inlineStr">
        <is>
          <t>ORANGE</t>
        </is>
      </c>
      <c r="F242" s="11">
        <f>C242&amp;D242</f>
        <v/>
      </c>
    </row>
    <row r="243" ht="16.2" customHeight="1" s="87">
      <c r="A243" s="63" t="inlineStr">
        <is>
          <t>WE242</t>
        </is>
      </c>
      <c r="B243" s="74" t="inlineStr">
        <is>
          <t>POLYESTER</t>
        </is>
      </c>
      <c r="C243" s="74" t="inlineStr">
        <is>
          <t>300-D-0</t>
        </is>
      </c>
      <c r="D243" s="74" t="inlineStr">
        <is>
          <t>RC-708</t>
        </is>
      </c>
      <c r="E243" s="74" t="n"/>
      <c r="F243" s="11">
        <f>C243&amp;D243</f>
        <v/>
      </c>
    </row>
    <row r="244" ht="16.2" customHeight="1" s="87">
      <c r="A244" s="63" t="inlineStr">
        <is>
          <t>WE243</t>
        </is>
      </c>
      <c r="B244" s="74" t="inlineStr">
        <is>
          <t>POLYESTER</t>
        </is>
      </c>
      <c r="C244" s="74" t="inlineStr">
        <is>
          <t>300-D-0</t>
        </is>
      </c>
      <c r="D244" s="76" t="n">
        <v>1010</v>
      </c>
      <c r="E244" s="74" t="inlineStr">
        <is>
          <t>C. GREEN</t>
        </is>
      </c>
      <c r="F244" s="11">
        <f>C244&amp;D244</f>
        <v/>
      </c>
    </row>
    <row r="245" ht="16.2" customHeight="1" s="87">
      <c r="A245" s="63" t="inlineStr">
        <is>
          <t>WE244</t>
        </is>
      </c>
      <c r="B245" s="74" t="inlineStr">
        <is>
          <t>POLYESTER</t>
        </is>
      </c>
      <c r="C245" s="74" t="inlineStr">
        <is>
          <t>300-D-0</t>
        </is>
      </c>
      <c r="D245" s="74" t="inlineStr">
        <is>
          <t>SILPA-SILK</t>
        </is>
      </c>
      <c r="E245" s="74" t="n"/>
      <c r="F245" s="11">
        <f>C245&amp;D245</f>
        <v/>
      </c>
    </row>
    <row r="246" ht="16.2" customHeight="1" s="87">
      <c r="A246" s="63" t="inlineStr">
        <is>
          <t>WE245</t>
        </is>
      </c>
      <c r="B246" s="74" t="inlineStr">
        <is>
          <t>POLYESTER</t>
        </is>
      </c>
      <c r="C246" s="74" t="inlineStr">
        <is>
          <t>300-D-0</t>
        </is>
      </c>
      <c r="D246" s="76" t="n">
        <v>3019</v>
      </c>
      <c r="E246" s="74" t="inlineStr">
        <is>
          <t>COFFEE</t>
        </is>
      </c>
      <c r="F246" s="11">
        <f>C246&amp;D246</f>
        <v/>
      </c>
    </row>
    <row r="247" ht="16.2" customHeight="1" s="87">
      <c r="A247" s="63" t="inlineStr">
        <is>
          <t>WE246</t>
        </is>
      </c>
      <c r="B247" s="74" t="inlineStr">
        <is>
          <t>POLYESTER</t>
        </is>
      </c>
      <c r="C247" s="74" t="inlineStr">
        <is>
          <t>300-D-0</t>
        </is>
      </c>
      <c r="D247" s="76" t="n">
        <v>3051</v>
      </c>
      <c r="E247" s="74" t="inlineStr">
        <is>
          <t>BEIGE</t>
        </is>
      </c>
      <c r="F247" s="11">
        <f>C247&amp;D247</f>
        <v/>
      </c>
    </row>
    <row r="248" ht="16.2" customHeight="1" s="87">
      <c r="A248" s="63" t="inlineStr">
        <is>
          <t>WE247</t>
        </is>
      </c>
      <c r="B248" s="74" t="inlineStr">
        <is>
          <t>COTTON</t>
        </is>
      </c>
      <c r="C248" s="74" t="inlineStr">
        <is>
          <t>2-5-C</t>
        </is>
      </c>
      <c r="D248" s="74" t="inlineStr">
        <is>
          <t>KORA</t>
        </is>
      </c>
      <c r="E248" s="74" t="inlineStr">
        <is>
          <t>KORA</t>
        </is>
      </c>
      <c r="F248" s="11">
        <f>C248&amp;D248</f>
        <v/>
      </c>
    </row>
    <row r="249" ht="16.2" customHeight="1" s="87">
      <c r="A249" s="63" t="inlineStr">
        <is>
          <t>WE248</t>
        </is>
      </c>
      <c r="B249" s="74" t="inlineStr">
        <is>
          <t>COTTON</t>
        </is>
      </c>
      <c r="C249" s="74" t="inlineStr">
        <is>
          <t>2-6-C</t>
        </is>
      </c>
      <c r="D249" s="74" t="inlineStr">
        <is>
          <t>KORA</t>
        </is>
      </c>
      <c r="E249" s="74" t="inlineStr">
        <is>
          <t>KORA</t>
        </is>
      </c>
      <c r="F249" s="11">
        <f>C249&amp;D249</f>
        <v/>
      </c>
    </row>
    <row r="250" ht="16.2" customHeight="1" s="87">
      <c r="A250" s="63" t="inlineStr">
        <is>
          <t>WE249</t>
        </is>
      </c>
      <c r="B250" s="74" t="inlineStr">
        <is>
          <t>COTTON</t>
        </is>
      </c>
      <c r="C250" s="74" t="inlineStr">
        <is>
          <t>2-6-C</t>
        </is>
      </c>
      <c r="D250" s="74" t="inlineStr">
        <is>
          <t>KITTY WASH</t>
        </is>
      </c>
      <c r="E250" s="74" t="inlineStr">
        <is>
          <t>KITTY WASH</t>
        </is>
      </c>
      <c r="F250" s="11">
        <f>C250&amp;D250</f>
        <v/>
      </c>
    </row>
    <row r="251" ht="16.2" customHeight="1" s="87">
      <c r="A251" s="63" t="inlineStr">
        <is>
          <t>[Person_5]</t>
        </is>
      </c>
      <c r="B251" s="74" t="inlineStr">
        <is>
          <t>COTTON</t>
        </is>
      </c>
      <c r="C251" s="74" t="inlineStr">
        <is>
          <t>2-6-C</t>
        </is>
      </c>
      <c r="D251" s="74" t="inlineStr">
        <is>
          <t>D. BEIGE</t>
        </is>
      </c>
      <c r="E251" s="74" t="inlineStr">
        <is>
          <t>D. BEIGE</t>
        </is>
      </c>
      <c r="F251" s="11">
        <f>C251&amp;D251</f>
        <v/>
      </c>
    </row>
    <row r="252" ht="16.2" customHeight="1" s="87">
      <c r="A252" s="63" t="inlineStr">
        <is>
          <t>[Person_6]</t>
        </is>
      </c>
      <c r="B252" s="74" t="inlineStr">
        <is>
          <t>COTTON</t>
        </is>
      </c>
      <c r="C252" s="74" t="inlineStr">
        <is>
          <t>2-6-C</t>
        </is>
      </c>
      <c r="D252" s="74" t="inlineStr">
        <is>
          <t>BLACK</t>
        </is>
      </c>
      <c r="E252" s="74" t="inlineStr">
        <is>
          <t>BLACK</t>
        </is>
      </c>
      <c r="F252" s="11">
        <f>C252&amp;D252</f>
        <v/>
      </c>
    </row>
    <row r="253" ht="16.2" customHeight="1" s="87">
      <c r="A253" s="63" t="inlineStr">
        <is>
          <t>WE252</t>
        </is>
      </c>
      <c r="B253" s="74" t="inlineStr">
        <is>
          <t>POLYESTER</t>
        </is>
      </c>
      <c r="C253" s="74" t="inlineStr">
        <is>
          <t>300-D-LICHI</t>
        </is>
      </c>
      <c r="D253" s="76" t="n">
        <v>55158</v>
      </c>
      <c r="E253" s="74" t="inlineStr">
        <is>
          <t>BEIGE</t>
        </is>
      </c>
      <c r="F253" s="11">
        <f>C253&amp;D253</f>
        <v/>
      </c>
    </row>
    <row r="254" ht="16.2" customHeight="1" s="87">
      <c r="A254" s="63" t="inlineStr">
        <is>
          <t>WE253</t>
        </is>
      </c>
      <c r="B254" s="74" t="inlineStr">
        <is>
          <t>POLYESTER</t>
        </is>
      </c>
      <c r="C254" s="74" t="inlineStr">
        <is>
          <t>300-D-LICHI</t>
        </is>
      </c>
      <c r="D254" s="76" t="n">
        <v>42340</v>
      </c>
      <c r="E254" s="74" t="inlineStr">
        <is>
          <t>CREAM</t>
        </is>
      </c>
      <c r="F254" s="11">
        <f>C254&amp;D254</f>
        <v/>
      </c>
    </row>
    <row r="255" ht="16.2" customHeight="1" s="87">
      <c r="A255" s="63" t="inlineStr">
        <is>
          <t>WE254</t>
        </is>
      </c>
      <c r="B255" s="74" t="inlineStr">
        <is>
          <t>POLYESTER</t>
        </is>
      </c>
      <c r="C255" s="74" t="inlineStr">
        <is>
          <t>300-D-LICHI</t>
        </is>
      </c>
      <c r="D255" s="76" t="n">
        <v>19028</v>
      </c>
      <c r="E255" s="74" t="inlineStr">
        <is>
          <t>MAROON</t>
        </is>
      </c>
      <c r="F255" s="11">
        <f>C255&amp;D255</f>
        <v/>
      </c>
    </row>
    <row r="256" ht="16.2" customHeight="1" s="87">
      <c r="A256" s="63" t="inlineStr">
        <is>
          <t>WE255</t>
        </is>
      </c>
      <c r="B256" s="74" t="inlineStr">
        <is>
          <t>POLYESTER</t>
        </is>
      </c>
      <c r="C256" s="74" t="inlineStr">
        <is>
          <t>300-D-LICHI</t>
        </is>
      </c>
      <c r="D256" s="76" t="n">
        <v>10119</v>
      </c>
      <c r="E256" s="74" t="inlineStr">
        <is>
          <t>LT CREAM</t>
        </is>
      </c>
      <c r="F256" s="11">
        <f>C256&amp;D256</f>
        <v/>
      </c>
    </row>
    <row r="257" ht="16.2" customHeight="1" s="87">
      <c r="A257" s="63" t="inlineStr">
        <is>
          <t>WE256</t>
        </is>
      </c>
      <c r="B257" s="74" t="inlineStr">
        <is>
          <t>POLYESTER</t>
        </is>
      </c>
      <c r="C257" s="74" t="inlineStr">
        <is>
          <t>300-D-LICHI</t>
        </is>
      </c>
      <c r="D257" s="76" t="n">
        <v>645</v>
      </c>
      <c r="E257" s="74" t="inlineStr">
        <is>
          <t>BLACK</t>
        </is>
      </c>
      <c r="F257" s="11">
        <f>C257&amp;D257</f>
        <v/>
      </c>
    </row>
    <row r="258" ht="16.2" customHeight="1" s="87">
      <c r="A258" s="63" t="inlineStr">
        <is>
          <t>WE257</t>
        </is>
      </c>
      <c r="B258" s="74" t="inlineStr">
        <is>
          <t>POLYESTER</t>
        </is>
      </c>
      <c r="C258" s="74" t="inlineStr">
        <is>
          <t>300-D-LICHI</t>
        </is>
      </c>
      <c r="D258" s="76" t="n">
        <v>42441</v>
      </c>
      <c r="E258" s="74" t="inlineStr">
        <is>
          <t>WINE</t>
        </is>
      </c>
      <c r="F258" s="11">
        <f>C258&amp;D258</f>
        <v/>
      </c>
    </row>
    <row r="259" ht="16.2" customHeight="1" s="87">
      <c r="A259" s="63" t="inlineStr">
        <is>
          <t>WE258</t>
        </is>
      </c>
      <c r="B259" s="74" t="inlineStr">
        <is>
          <t>POLYESTER</t>
        </is>
      </c>
      <c r="C259" s="74" t="inlineStr">
        <is>
          <t>300-D-LICHI</t>
        </is>
      </c>
      <c r="D259" s="76" t="n">
        <v>54145</v>
      </c>
      <c r="E259" s="74" t="inlineStr">
        <is>
          <t>GREY</t>
        </is>
      </c>
      <c r="F259" s="11">
        <f>C259&amp;D259</f>
        <v/>
      </c>
    </row>
    <row r="260" ht="16.2" customHeight="1" s="87">
      <c r="A260" s="63" t="inlineStr">
        <is>
          <t>WE259</t>
        </is>
      </c>
      <c r="B260" s="74" t="inlineStr">
        <is>
          <t>POLYESTER</t>
        </is>
      </c>
      <c r="C260" s="74" t="inlineStr">
        <is>
          <t>300-D-LICHI</t>
        </is>
      </c>
      <c r="D260" s="76" t="n">
        <v>42471</v>
      </c>
      <c r="E260" s="74" t="inlineStr">
        <is>
          <t>GOLD CAMEL</t>
        </is>
      </c>
      <c r="F260" s="11">
        <f>C260&amp;D260</f>
        <v/>
      </c>
    </row>
    <row r="261" ht="16.2" customHeight="1" s="87">
      <c r="A261" s="63" t="inlineStr">
        <is>
          <t>WE260</t>
        </is>
      </c>
      <c r="B261" s="74" t="inlineStr">
        <is>
          <t>POLYESTER</t>
        </is>
      </c>
      <c r="C261" s="74" t="inlineStr">
        <is>
          <t>300-D-LICHI</t>
        </is>
      </c>
      <c r="D261" s="76" t="n">
        <v>15061</v>
      </c>
      <c r="E261" s="74" t="inlineStr">
        <is>
          <t>CAMEL</t>
        </is>
      </c>
      <c r="F261" s="11">
        <f>C261&amp;D261</f>
        <v/>
      </c>
    </row>
    <row r="262" ht="16.2" customHeight="1" s="87">
      <c r="A262" s="63" t="inlineStr">
        <is>
          <t>WE261</t>
        </is>
      </c>
      <c r="B262" s="74" t="inlineStr">
        <is>
          <t>POLYESTER</t>
        </is>
      </c>
      <c r="C262" s="74" t="inlineStr">
        <is>
          <t>300-D-LICHI</t>
        </is>
      </c>
      <c r="D262" s="76" t="n">
        <v>32263</v>
      </c>
      <c r="E262" s="74" t="inlineStr">
        <is>
          <t>PURPLE</t>
        </is>
      </c>
      <c r="F262" s="11">
        <f>C262&amp;D262</f>
        <v/>
      </c>
    </row>
    <row r="263" ht="16.2" customHeight="1" s="87">
      <c r="A263" s="63" t="inlineStr">
        <is>
          <t>WE262</t>
        </is>
      </c>
      <c r="B263" s="74" t="inlineStr">
        <is>
          <t>POLYESTER</t>
        </is>
      </c>
      <c r="C263" s="74" t="inlineStr">
        <is>
          <t>300-D-LICHI</t>
        </is>
      </c>
      <c r="D263" s="76" t="n">
        <v>54111</v>
      </c>
      <c r="E263" s="74" t="inlineStr">
        <is>
          <t>RED</t>
        </is>
      </c>
      <c r="F263" s="11">
        <f>C263&amp;D263</f>
        <v/>
      </c>
    </row>
    <row r="264" ht="16.2" customHeight="1" s="87">
      <c r="A264" s="63" t="inlineStr">
        <is>
          <t>WE263</t>
        </is>
      </c>
      <c r="B264" s="74" t="inlineStr">
        <is>
          <t>POLYESTER</t>
        </is>
      </c>
      <c r="C264" s="74" t="inlineStr">
        <is>
          <t>300-D-LICHI</t>
        </is>
      </c>
      <c r="D264" s="76" t="n">
        <v>2192</v>
      </c>
      <c r="E264" s="74" t="inlineStr">
        <is>
          <t>RANI</t>
        </is>
      </c>
      <c r="F264" s="11">
        <f>C264&amp;D264</f>
        <v/>
      </c>
    </row>
    <row r="265" ht="16.2" customHeight="1" s="87">
      <c r="A265" s="63" t="inlineStr">
        <is>
          <t>WE264</t>
        </is>
      </c>
      <c r="B265" s="74" t="inlineStr">
        <is>
          <t>POLYESTER</t>
        </is>
      </c>
      <c r="C265" s="74" t="inlineStr">
        <is>
          <t>300-D-LICHI</t>
        </is>
      </c>
      <c r="D265" s="76" t="n">
        <v>1502</v>
      </c>
      <c r="E265" s="74" t="inlineStr">
        <is>
          <t>WHITE</t>
        </is>
      </c>
      <c r="F265" s="11">
        <f>C265&amp;D265</f>
        <v/>
      </c>
    </row>
    <row r="266" ht="16.2" customHeight="1" s="87">
      <c r="A266" s="63" t="inlineStr">
        <is>
          <t>WE265</t>
        </is>
      </c>
      <c r="B266" s="74" t="inlineStr">
        <is>
          <t>POLYESTER</t>
        </is>
      </c>
      <c r="C266" s="74" t="inlineStr">
        <is>
          <t>300-D-LICHI-OMG</t>
        </is>
      </c>
      <c r="D266" s="76" t="n">
        <v>3900</v>
      </c>
      <c r="E266" s="74" t="inlineStr">
        <is>
          <t>BLUE</t>
        </is>
      </c>
      <c r="F266" s="11">
        <f>C266&amp;D266</f>
        <v/>
      </c>
    </row>
    <row r="267" ht="16.2" customHeight="1" s="87">
      <c r="A267" s="63" t="inlineStr">
        <is>
          <t>WE266</t>
        </is>
      </c>
      <c r="B267" s="74" t="inlineStr">
        <is>
          <t>POLYESTER</t>
        </is>
      </c>
      <c r="C267" s="74" t="inlineStr">
        <is>
          <t>300-D-LICHI-OMG</t>
        </is>
      </c>
      <c r="D267" s="76" t="n">
        <v>3888</v>
      </c>
      <c r="E267" s="74" t="inlineStr">
        <is>
          <t>T BLUE</t>
        </is>
      </c>
      <c r="F267" s="11">
        <f>C267&amp;D267</f>
        <v/>
      </c>
    </row>
    <row r="268" ht="16.2" customHeight="1" s="87">
      <c r="A268" s="63" t="inlineStr">
        <is>
          <t>[Person_32]</t>
        </is>
      </c>
      <c r="B268" s="74" t="inlineStr">
        <is>
          <t>POLYESTER</t>
        </is>
      </c>
      <c r="C268" s="74" t="inlineStr">
        <is>
          <t>300-D-LICHI-OMG</t>
        </is>
      </c>
      <c r="D268" s="76" t="n">
        <v>3903</v>
      </c>
      <c r="E268" s="74" t="inlineStr">
        <is>
          <t>C GREEN</t>
        </is>
      </c>
      <c r="F268" s="11">
        <f>C268&amp;D268</f>
        <v/>
      </c>
    </row>
    <row r="269" ht="16.2" customHeight="1" s="87">
      <c r="A269" s="63" t="inlineStr">
        <is>
          <t>WE268</t>
        </is>
      </c>
      <c r="B269" s="74" t="inlineStr">
        <is>
          <t>POLYESTER</t>
        </is>
      </c>
      <c r="C269" s="74" t="inlineStr">
        <is>
          <t>300-D-LICHI-OMG</t>
        </is>
      </c>
      <c r="D269" s="76" t="n">
        <v>3893</v>
      </c>
      <c r="E269" s="74" t="inlineStr">
        <is>
          <t>BLACK</t>
        </is>
      </c>
      <c r="F269" s="11">
        <f>C269&amp;D269</f>
        <v/>
      </c>
    </row>
    <row r="270" ht="16.2" customHeight="1" s="87">
      <c r="A270" s="63" t="inlineStr">
        <is>
          <t>WE269</t>
        </is>
      </c>
      <c r="B270" s="74" t="inlineStr">
        <is>
          <t>POLYESTER</t>
        </is>
      </c>
      <c r="C270" s="74" t="inlineStr">
        <is>
          <t>300-D-LICHI-OMG</t>
        </is>
      </c>
      <c r="D270" s="76" t="n">
        <v>3894</v>
      </c>
      <c r="E270" s="74" t="inlineStr">
        <is>
          <t>GREY</t>
        </is>
      </c>
      <c r="F270" s="11">
        <f>C270&amp;D270</f>
        <v/>
      </c>
    </row>
    <row r="271" ht="16.2" customHeight="1" s="87">
      <c r="A271" s="63" t="inlineStr">
        <is>
          <t>WE270</t>
        </is>
      </c>
      <c r="B271" s="74" t="inlineStr">
        <is>
          <t>POLYESTER</t>
        </is>
      </c>
      <c r="C271" s="74" t="inlineStr">
        <is>
          <t>300-D-LICHI-OMG</t>
        </is>
      </c>
      <c r="D271" s="76" t="n">
        <v>3895</v>
      </c>
      <c r="E271" s="74" t="inlineStr">
        <is>
          <t>RANI</t>
        </is>
      </c>
      <c r="F271" s="11">
        <f>C271&amp;D271</f>
        <v/>
      </c>
    </row>
    <row r="272" ht="16.2" customHeight="1" s="87">
      <c r="A272" s="63" t="inlineStr">
        <is>
          <t>WE271</t>
        </is>
      </c>
      <c r="B272" s="74" t="inlineStr">
        <is>
          <t>POLYESTER</t>
        </is>
      </c>
      <c r="C272" s="74" t="inlineStr">
        <is>
          <t>300-D-LICHI-OMG</t>
        </is>
      </c>
      <c r="D272" s="76" t="n">
        <v>3886</v>
      </c>
      <c r="E272" s="74" t="inlineStr">
        <is>
          <t>FOWN</t>
        </is>
      </c>
      <c r="F272" s="11">
        <f>C272&amp;D272</f>
        <v/>
      </c>
    </row>
    <row r="273" ht="16.2" customHeight="1" s="87">
      <c r="A273" s="63" t="inlineStr">
        <is>
          <t>[Person_33]</t>
        </is>
      </c>
      <c r="B273" s="74" t="inlineStr">
        <is>
          <t>POLYESTER</t>
        </is>
      </c>
      <c r="C273" s="74" t="inlineStr">
        <is>
          <t>300-D-LICHI-OMG</t>
        </is>
      </c>
      <c r="D273" s="76" t="n">
        <v>3883</v>
      </c>
      <c r="E273" s="74" t="inlineStr">
        <is>
          <t>P GREEN</t>
        </is>
      </c>
      <c r="F273" s="11">
        <f>C273&amp;D273</f>
        <v/>
      </c>
    </row>
    <row r="274" ht="16.2" customHeight="1" s="87">
      <c r="A274" s="63" t="inlineStr">
        <is>
          <t>WE273</t>
        </is>
      </c>
      <c r="B274" s="74" t="inlineStr">
        <is>
          <t>POLYESTER</t>
        </is>
      </c>
      <c r="C274" s="74" t="inlineStr">
        <is>
          <t>300-D-LICHI-OMG</t>
        </is>
      </c>
      <c r="D274" s="76" t="n">
        <v>3898</v>
      </c>
      <c r="E274" s="74" t="inlineStr">
        <is>
          <t>BEIGE</t>
        </is>
      </c>
      <c r="F274" s="11">
        <f>C274&amp;D274</f>
        <v/>
      </c>
    </row>
    <row r="275" ht="16.2" customHeight="1" s="87">
      <c r="A275" s="63" t="inlineStr">
        <is>
          <t>WE274</t>
        </is>
      </c>
      <c r="B275" s="74" t="inlineStr">
        <is>
          <t>POLYESTER</t>
        </is>
      </c>
      <c r="C275" s="74" t="inlineStr">
        <is>
          <t>300-D-LICHI-OMG</t>
        </is>
      </c>
      <c r="D275" s="76" t="n">
        <v>3891</v>
      </c>
      <c r="E275" s="74" t="inlineStr">
        <is>
          <t>LT CREAM</t>
        </is>
      </c>
      <c r="F275" s="11">
        <f>C275&amp;D275</f>
        <v/>
      </c>
    </row>
    <row r="276" ht="16.2" customHeight="1" s="87">
      <c r="A276" s="63" t="inlineStr">
        <is>
          <t>WE275</t>
        </is>
      </c>
      <c r="B276" s="74" t="inlineStr">
        <is>
          <t>POLYESTER</t>
        </is>
      </c>
      <c r="C276" s="74" t="inlineStr">
        <is>
          <t>300-D-LICHI-OMG</t>
        </is>
      </c>
      <c r="D276" s="74" t="inlineStr">
        <is>
          <t>WHITE</t>
        </is>
      </c>
      <c r="E276" s="74" t="inlineStr">
        <is>
          <t>WHITE</t>
        </is>
      </c>
      <c r="F276" s="11">
        <f>C276&amp;D276</f>
        <v/>
      </c>
    </row>
    <row r="277" ht="16.2" customHeight="1" s="87">
      <c r="A277" s="63" t="inlineStr">
        <is>
          <t>WE276</t>
        </is>
      </c>
      <c r="B277" s="74" t="inlineStr">
        <is>
          <t>POLYESTER</t>
        </is>
      </c>
      <c r="C277" s="74" t="inlineStr">
        <is>
          <t>450-D-LICHI</t>
        </is>
      </c>
      <c r="D277" s="76" t="n">
        <v>58180</v>
      </c>
      <c r="E277" s="74" t="inlineStr">
        <is>
          <t>LT GREY</t>
        </is>
      </c>
      <c r="F277" s="11">
        <f>C277&amp;D277</f>
        <v/>
      </c>
    </row>
    <row r="278" ht="16.2" customHeight="1" s="87">
      <c r="A278" s="63" t="inlineStr">
        <is>
          <t>WE277</t>
        </is>
      </c>
      <c r="B278" s="74" t="inlineStr">
        <is>
          <t>POLYESTER</t>
        </is>
      </c>
      <c r="C278" s="74" t="inlineStr">
        <is>
          <t>450-D-LICHI</t>
        </is>
      </c>
      <c r="D278" s="76" t="n">
        <v>58179</v>
      </c>
      <c r="E278" s="74" t="inlineStr">
        <is>
          <t>FOWN</t>
        </is>
      </c>
      <c r="F278" s="11">
        <f>C278&amp;D278</f>
        <v/>
      </c>
    </row>
    <row r="279" ht="16.2" customHeight="1" s="87">
      <c r="A279" s="63" t="inlineStr">
        <is>
          <t>WE278</t>
        </is>
      </c>
      <c r="B279" s="74" t="inlineStr">
        <is>
          <t>POLYESTER</t>
        </is>
      </c>
      <c r="C279" s="74" t="inlineStr">
        <is>
          <t>450-D-LICHI</t>
        </is>
      </c>
      <c r="D279" s="76" t="n">
        <v>58178</v>
      </c>
      <c r="E279" s="74" t="inlineStr">
        <is>
          <t>RED</t>
        </is>
      </c>
      <c r="F279" s="11">
        <f>C279&amp;D279</f>
        <v/>
      </c>
    </row>
    <row r="280" ht="16.2" customHeight="1" s="87">
      <c r="A280" s="63" t="inlineStr">
        <is>
          <t>WE279</t>
        </is>
      </c>
      <c r="B280" s="74" t="inlineStr">
        <is>
          <t>POLYESTER</t>
        </is>
      </c>
      <c r="C280" s="74" t="inlineStr">
        <is>
          <t>450-D-LICHI</t>
        </is>
      </c>
      <c r="D280" s="76" t="n">
        <v>58176</v>
      </c>
      <c r="E280" s="74" t="inlineStr">
        <is>
          <t>LT PURPLE</t>
        </is>
      </c>
      <c r="F280" s="11">
        <f>C280&amp;D280</f>
        <v/>
      </c>
    </row>
    <row r="281" ht="16.2" customHeight="1" s="87">
      <c r="A281" s="63" t="inlineStr">
        <is>
          <t>WE280</t>
        </is>
      </c>
      <c r="B281" s="74" t="inlineStr">
        <is>
          <t>POLYESTER</t>
        </is>
      </c>
      <c r="C281" s="74" t="inlineStr">
        <is>
          <t>450-D-LICHI</t>
        </is>
      </c>
      <c r="D281" s="76" t="n">
        <v>58174</v>
      </c>
      <c r="E281" s="74" t="inlineStr">
        <is>
          <t>ORANGE</t>
        </is>
      </c>
      <c r="F281" s="11">
        <f>C281&amp;D281</f>
        <v/>
      </c>
    </row>
    <row r="282" ht="16.2" customHeight="1" s="87">
      <c r="A282" s="63" t="inlineStr">
        <is>
          <t>WE281</t>
        </is>
      </c>
      <c r="B282" s="74" t="inlineStr">
        <is>
          <t>POLYESTER</t>
        </is>
      </c>
      <c r="C282" s="74" t="inlineStr">
        <is>
          <t>450-D-LICHI</t>
        </is>
      </c>
      <c r="D282" s="76" t="n">
        <v>58173</v>
      </c>
      <c r="E282" s="74" t="inlineStr">
        <is>
          <t>GOLD</t>
        </is>
      </c>
      <c r="F282" s="11">
        <f>C282&amp;D282</f>
        <v/>
      </c>
    </row>
    <row r="283" ht="16.2" customHeight="1" s="87">
      <c r="A283" s="63" t="inlineStr">
        <is>
          <t>WE282</t>
        </is>
      </c>
      <c r="B283" s="74" t="inlineStr">
        <is>
          <t>POLYESTER</t>
        </is>
      </c>
      <c r="C283" s="74" t="inlineStr">
        <is>
          <t>450-D-LICHI</t>
        </is>
      </c>
      <c r="D283" s="76" t="n">
        <v>58170</v>
      </c>
      <c r="E283" s="74" t="inlineStr">
        <is>
          <t>D. BLUE</t>
        </is>
      </c>
      <c r="F283" s="11">
        <f>C283&amp;D283</f>
        <v/>
      </c>
    </row>
    <row r="284" ht="16.2" customHeight="1" s="87">
      <c r="A284" s="63" t="inlineStr">
        <is>
          <t>WE283</t>
        </is>
      </c>
      <c r="B284" s="74" t="inlineStr">
        <is>
          <t>POLYESTER</t>
        </is>
      </c>
      <c r="C284" s="74" t="inlineStr">
        <is>
          <t>450-D-LICHI</t>
        </is>
      </c>
      <c r="D284" s="76" t="n">
        <v>58182</v>
      </c>
      <c r="E284" s="74" t="inlineStr">
        <is>
          <t>S.GREY</t>
        </is>
      </c>
      <c r="F284" s="11">
        <f>C284&amp;D284</f>
        <v/>
      </c>
    </row>
    <row r="285" ht="16.2" customHeight="1" s="87">
      <c r="A285" s="63" t="inlineStr">
        <is>
          <t>[Person_34]</t>
        </is>
      </c>
      <c r="B285" s="74" t="inlineStr">
        <is>
          <t>POLYESTER</t>
        </is>
      </c>
      <c r="C285" s="74" t="inlineStr">
        <is>
          <t>450-D-LICHI</t>
        </is>
      </c>
      <c r="D285" s="76" t="n">
        <v>58177</v>
      </c>
      <c r="E285" s="74" t="inlineStr">
        <is>
          <t>PEACH</t>
        </is>
      </c>
      <c r="F285" s="11">
        <f>C285&amp;D285</f>
        <v/>
      </c>
    </row>
    <row r="286" ht="16.2" customHeight="1" s="87">
      <c r="A286" s="63" t="inlineStr">
        <is>
          <t>WE285</t>
        </is>
      </c>
      <c r="B286" s="74" t="inlineStr">
        <is>
          <t>POLYESTER</t>
        </is>
      </c>
      <c r="C286" s="74" t="inlineStr">
        <is>
          <t>450-D-LICHI</t>
        </is>
      </c>
      <c r="D286" s="76" t="n">
        <v>58171</v>
      </c>
      <c r="E286" s="74" t="inlineStr">
        <is>
          <t>[Person_44]</t>
        </is>
      </c>
      <c r="F286" s="11">
        <f>C286&amp;D286</f>
        <v/>
      </c>
    </row>
    <row r="287" ht="16.2" customHeight="1" s="87">
      <c r="A287" s="63" t="inlineStr">
        <is>
          <t>WE286</t>
        </is>
      </c>
      <c r="B287" s="74" t="inlineStr">
        <is>
          <t>POLYESTER</t>
        </is>
      </c>
      <c r="C287" s="74" t="inlineStr">
        <is>
          <t>450-D-LICHI</t>
        </is>
      </c>
      <c r="D287" s="76" t="n">
        <v>58181</v>
      </c>
      <c r="E287" s="74" t="inlineStr">
        <is>
          <t>COFFEE</t>
        </is>
      </c>
      <c r="F287" s="11">
        <f>C287&amp;D287</f>
        <v/>
      </c>
    </row>
    <row r="288" ht="16.2" customHeight="1" s="87">
      <c r="A288" s="63" t="inlineStr">
        <is>
          <t>WE287</t>
        </is>
      </c>
      <c r="B288" s="74" t="inlineStr">
        <is>
          <t>POLYESTER</t>
        </is>
      </c>
      <c r="C288" s="74" t="inlineStr">
        <is>
          <t>450-D-LICHI</t>
        </is>
      </c>
      <c r="D288" s="76" t="n">
        <v>58175</v>
      </c>
      <c r="E288" s="74" t="inlineStr">
        <is>
          <t>CAMEL</t>
        </is>
      </c>
      <c r="F288" s="11">
        <f>C288&amp;D288</f>
        <v/>
      </c>
    </row>
    <row r="289" ht="16.2" customHeight="1" s="87">
      <c r="A289" s="63" t="inlineStr">
        <is>
          <t>WE288</t>
        </is>
      </c>
      <c r="B289" s="74" t="inlineStr">
        <is>
          <t>POLYESTER</t>
        </is>
      </c>
      <c r="C289" s="74" t="inlineStr">
        <is>
          <t>450-D-LICHI</t>
        </is>
      </c>
      <c r="D289" s="76" t="n">
        <v>645</v>
      </c>
      <c r="E289" s="74" t="inlineStr">
        <is>
          <t>BLACK</t>
        </is>
      </c>
      <c r="F289" s="11">
        <f>C289&amp;D289</f>
        <v/>
      </c>
    </row>
    <row r="290" ht="16.2" customHeight="1" s="87">
      <c r="A290" s="63" t="inlineStr">
        <is>
          <t>WE289</t>
        </is>
      </c>
      <c r="B290" s="74" t="inlineStr">
        <is>
          <t>POLYESTER</t>
        </is>
      </c>
      <c r="C290" s="74" t="inlineStr">
        <is>
          <t>450-D-LICHI</t>
        </is>
      </c>
      <c r="D290" s="76" t="n">
        <v>58104</v>
      </c>
      <c r="E290" s="74" t="inlineStr">
        <is>
          <t>E. GREEN</t>
        </is>
      </c>
      <c r="F290" s="11">
        <f>C290&amp;D290</f>
        <v/>
      </c>
    </row>
    <row r="291" ht="16.2" customHeight="1" s="87">
      <c r="A291" s="63" t="inlineStr">
        <is>
          <t>WE290</t>
        </is>
      </c>
      <c r="B291" s="74" t="inlineStr">
        <is>
          <t>POLYESTER</t>
        </is>
      </c>
      <c r="C291" s="74" t="inlineStr">
        <is>
          <t>450-D-LICHI</t>
        </is>
      </c>
      <c r="D291" s="76" t="n">
        <v>57195</v>
      </c>
      <c r="E291" s="74" t="inlineStr">
        <is>
          <t>D PEACH</t>
        </is>
      </c>
      <c r="F291" s="11">
        <f>C291&amp;D291</f>
        <v/>
      </c>
    </row>
    <row r="292" ht="16.2" customHeight="1" s="87">
      <c r="A292" s="63" t="inlineStr">
        <is>
          <t>WE291</t>
        </is>
      </c>
      <c r="B292" s="74" t="inlineStr">
        <is>
          <t>POLYESTER</t>
        </is>
      </c>
      <c r="C292" s="74" t="inlineStr">
        <is>
          <t>450-D-LICHI</t>
        </is>
      </c>
      <c r="D292" s="76" t="n">
        <v>42441</v>
      </c>
      <c r="E292" s="74" t="inlineStr">
        <is>
          <t>WINE</t>
        </is>
      </c>
      <c r="F292" s="11">
        <f>C292&amp;D292</f>
        <v/>
      </c>
    </row>
    <row r="293" ht="16.2" customHeight="1" s="87">
      <c r="A293" s="63" t="inlineStr">
        <is>
          <t>WE292</t>
        </is>
      </c>
      <c r="B293" s="74" t="inlineStr">
        <is>
          <t>POLYESTER</t>
        </is>
      </c>
      <c r="C293" s="74" t="inlineStr">
        <is>
          <t>450-D-LICHI</t>
        </is>
      </c>
      <c r="D293" s="76" t="n">
        <v>1902</v>
      </c>
      <c r="E293" s="74" t="inlineStr">
        <is>
          <t>MAROON</t>
        </is>
      </c>
      <c r="F293" s="11">
        <f>C293&amp;D293</f>
        <v/>
      </c>
    </row>
    <row r="294" ht="15.75" customHeight="1" s="87">
      <c r="A294" s="63" t="inlineStr">
        <is>
          <t>WE293</t>
        </is>
      </c>
      <c r="B294" s="74" t="inlineStr">
        <is>
          <t>POLYESTER</t>
        </is>
      </c>
      <c r="C294" s="74" t="inlineStr">
        <is>
          <t>600-D-INT</t>
        </is>
      </c>
      <c r="D294" s="76" t="n">
        <v>2057</v>
      </c>
      <c r="E294" s="75" t="inlineStr">
        <is>
          <t>WINE</t>
        </is>
      </c>
      <c r="F294" s="11">
        <f>C294&amp;D294</f>
        <v/>
      </c>
    </row>
    <row r="295" ht="16.2" customHeight="1" s="87">
      <c r="A295" s="63" t="inlineStr">
        <is>
          <t>[Person_35]</t>
        </is>
      </c>
      <c r="B295" s="74" t="inlineStr">
        <is>
          <t>POLYESTER</t>
        </is>
      </c>
      <c r="C295" s="74" t="inlineStr">
        <is>
          <t>600-D-INT</t>
        </is>
      </c>
      <c r="D295" s="76" t="n">
        <v>45312</v>
      </c>
      <c r="E295" s="74" t="inlineStr">
        <is>
          <t>FOWN</t>
        </is>
      </c>
      <c r="F295" s="11">
        <f>C295&amp;D295</f>
        <v/>
      </c>
    </row>
    <row r="296" ht="16.2" customHeight="1" s="87">
      <c r="A296" s="63" t="inlineStr">
        <is>
          <t>WE295</t>
        </is>
      </c>
      <c r="B296" s="74" t="inlineStr">
        <is>
          <t>POLYESTER</t>
        </is>
      </c>
      <c r="C296" s="74" t="inlineStr">
        <is>
          <t>300-D-0</t>
        </is>
      </c>
      <c r="D296" s="74" t="inlineStr">
        <is>
          <t>3097-AIRTEX</t>
        </is>
      </c>
      <c r="E296" s="74" t="inlineStr">
        <is>
          <t>3097-AIRTEX</t>
        </is>
      </c>
      <c r="F296" s="11">
        <f>C296&amp;D296</f>
        <v/>
      </c>
    </row>
    <row r="297" ht="16.2" customHeight="1" s="87">
      <c r="A297" s="63" t="inlineStr">
        <is>
          <t>WE296</t>
        </is>
      </c>
      <c r="B297" s="74" t="inlineStr">
        <is>
          <t>POLYESTER</t>
        </is>
      </c>
      <c r="C297" s="74" t="inlineStr">
        <is>
          <t>450-D-INT</t>
        </is>
      </c>
      <c r="D297" s="76" t="n">
        <v>45312</v>
      </c>
      <c r="E297" s="74" t="inlineStr">
        <is>
          <t>FOWN</t>
        </is>
      </c>
      <c r="F297" s="11">
        <f>C297&amp;D297</f>
        <v/>
      </c>
    </row>
    <row r="298" ht="16.2" customHeight="1" s="87">
      <c r="A298" s="63" t="inlineStr">
        <is>
          <t>[Person_7]</t>
        </is>
      </c>
      <c r="B298" s="74" t="inlineStr">
        <is>
          <t>COTTON</t>
        </is>
      </c>
      <c r="C298" s="74" t="inlineStr">
        <is>
          <t>10-SINGLE</t>
        </is>
      </c>
      <c r="D298" s="74" t="inlineStr">
        <is>
          <t>BABY PINK</t>
        </is>
      </c>
      <c r="E298" s="74" t="inlineStr">
        <is>
          <t>BABY PINK</t>
        </is>
      </c>
      <c r="F298" s="11">
        <f>C298&amp;D298</f>
        <v/>
      </c>
    </row>
    <row r="299" ht="16.2" customHeight="1" s="87">
      <c r="A299" s="63" t="inlineStr">
        <is>
          <t>WE298</t>
        </is>
      </c>
      <c r="B299" s="74" t="inlineStr">
        <is>
          <t>POLYESTER</t>
        </is>
      </c>
      <c r="C299" s="74" t="inlineStr">
        <is>
          <t>300-D-LICHI-OMG</t>
        </is>
      </c>
      <c r="D299" s="76" t="n">
        <v>6331</v>
      </c>
      <c r="E299" s="74" t="inlineStr">
        <is>
          <t>PEACH</t>
        </is>
      </c>
      <c r="F299" s="11">
        <f>C299&amp;D299</f>
        <v/>
      </c>
    </row>
    <row r="300" ht="16.2" customHeight="1" s="87">
      <c r="A300" s="63" t="inlineStr">
        <is>
          <t>WE299</t>
        </is>
      </c>
      <c r="B300" s="74" t="inlineStr">
        <is>
          <t>POLYESTER</t>
        </is>
      </c>
      <c r="C300" s="74" t="inlineStr">
        <is>
          <t>300-D-LICHI-OMG</t>
        </is>
      </c>
      <c r="D300" s="76" t="n">
        <v>45053</v>
      </c>
      <c r="E300" s="74" t="inlineStr">
        <is>
          <t>MEHROON</t>
        </is>
      </c>
      <c r="F300" s="11">
        <f>C300&amp;D300</f>
        <v/>
      </c>
    </row>
    <row r="301" ht="16.2" customHeight="1" s="87">
      <c r="A301" s="63" t="inlineStr">
        <is>
          <t>WE300</t>
        </is>
      </c>
      <c r="B301" s="74" t="inlineStr">
        <is>
          <t>POLYESTER</t>
        </is>
      </c>
      <c r="C301" s="74" t="inlineStr">
        <is>
          <t>300-D-LICHI-OMG</t>
        </is>
      </c>
      <c r="D301" s="76" t="n">
        <v>45183</v>
      </c>
      <c r="E301" s="74" t="inlineStr">
        <is>
          <t>LT [Person_40]</t>
        </is>
      </c>
      <c r="F301" s="11">
        <f>C301&amp;D301</f>
        <v/>
      </c>
    </row>
    <row r="302" ht="16.2" customHeight="1" s="87">
      <c r="A302" s="63" t="inlineStr">
        <is>
          <t>WE301</t>
        </is>
      </c>
      <c r="B302" s="74" t="inlineStr">
        <is>
          <t>POLYESTER</t>
        </is>
      </c>
      <c r="C302" s="74" t="inlineStr">
        <is>
          <t>300-D-LICHI-OMG</t>
        </is>
      </c>
      <c r="D302" s="76" t="n">
        <v>45358</v>
      </c>
      <c r="E302" s="74" t="inlineStr">
        <is>
          <t>CAMEL</t>
        </is>
      </c>
      <c r="F302" s="11">
        <f>C302&amp;D302</f>
        <v/>
      </c>
    </row>
    <row r="303" ht="16.2" customHeight="1" s="87">
      <c r="A303" s="63" t="inlineStr">
        <is>
          <t>WE302</t>
        </is>
      </c>
      <c r="B303" s="74" t="inlineStr">
        <is>
          <t>POLYESTER</t>
        </is>
      </c>
      <c r="C303" s="74" t="inlineStr">
        <is>
          <t>300-D-LICHI-OMG</t>
        </is>
      </c>
      <c r="D303" s="76" t="n">
        <v>45302</v>
      </c>
      <c r="E303" s="74" t="inlineStr">
        <is>
          <t>COFFEE</t>
        </is>
      </c>
      <c r="F303" s="11">
        <f>C303&amp;D303</f>
        <v/>
      </c>
    </row>
    <row r="304" ht="16.2" customHeight="1" s="87">
      <c r="A304" s="63" t="inlineStr">
        <is>
          <t>WE303</t>
        </is>
      </c>
      <c r="B304" s="74" t="inlineStr">
        <is>
          <t>POLYESTER</t>
        </is>
      </c>
      <c r="C304" s="74" t="inlineStr">
        <is>
          <t>300-D-LICHI-OMG</t>
        </is>
      </c>
      <c r="D304" s="76" t="n">
        <v>2267</v>
      </c>
      <c r="E304" s="74" t="inlineStr">
        <is>
          <t>ORANGE</t>
        </is>
      </c>
      <c r="F304" s="11">
        <f>C304&amp;D304</f>
        <v/>
      </c>
    </row>
    <row r="305" ht="16.2" customHeight="1" s="87">
      <c r="A305" s="63" t="inlineStr">
        <is>
          <t>WE304</t>
        </is>
      </c>
      <c r="B305" s="74" t="inlineStr">
        <is>
          <t>POLYESTER</t>
        </is>
      </c>
      <c r="C305" s="74" t="inlineStr">
        <is>
          <t>300-D-LICHI-OMG</t>
        </is>
      </c>
      <c r="D305" s="76" t="n">
        <v>45116</v>
      </c>
      <c r="E305" s="74" t="inlineStr">
        <is>
          <t>RED</t>
        </is>
      </c>
      <c r="F305" s="11">
        <f>C305&amp;D305</f>
        <v/>
      </c>
    </row>
    <row r="306" ht="16.2" customHeight="1" s="87">
      <c r="A306" s="63" t="inlineStr">
        <is>
          <t>WE305</t>
        </is>
      </c>
      <c r="B306" s="74" t="inlineStr">
        <is>
          <t>CHENILLE</t>
        </is>
      </c>
      <c r="C306" s="74" t="inlineStr">
        <is>
          <t>6 NM</t>
        </is>
      </c>
      <c r="D306" s="74" t="inlineStr">
        <is>
          <t>D GREEN</t>
        </is>
      </c>
      <c r="E306" s="74" t="inlineStr">
        <is>
          <t>D GREEN</t>
        </is>
      </c>
      <c r="F306" s="11">
        <f>C306&amp;D306</f>
        <v/>
      </c>
    </row>
    <row r="307" ht="16.2" customHeight="1" s="87">
      <c r="A307" s="63" t="inlineStr">
        <is>
          <t>WE306</t>
        </is>
      </c>
      <c r="B307" s="74" t="inlineStr">
        <is>
          <t>COTTON</t>
        </is>
      </c>
      <c r="C307" s="74" t="inlineStr">
        <is>
          <t>2/5 WHITE</t>
        </is>
      </c>
      <c r="D307" s="74" t="inlineStr">
        <is>
          <t>2/5 WHITE</t>
        </is>
      </c>
      <c r="E307" s="74" t="inlineStr">
        <is>
          <t>2/5 WHITE</t>
        </is>
      </c>
      <c r="F307" s="11">
        <f>C307&amp;D307</f>
        <v/>
      </c>
    </row>
    <row r="308" ht="16.2" customHeight="1" s="87">
      <c r="A308" s="63" t="inlineStr">
        <is>
          <t>WE307</t>
        </is>
      </c>
      <c r="B308" s="74" t="inlineStr">
        <is>
          <t>CHENILLE</t>
        </is>
      </c>
      <c r="C308" s="74" t="inlineStr">
        <is>
          <t>6 NM</t>
        </is>
      </c>
      <c r="D308" s="74" t="inlineStr">
        <is>
          <t>LT GREEN</t>
        </is>
      </c>
      <c r="E308" s="74" t="inlineStr">
        <is>
          <t>LT GREEN</t>
        </is>
      </c>
      <c r="F308" s="11">
        <f>C308&amp;D308</f>
        <v/>
      </c>
    </row>
    <row r="309" ht="16.2" customHeight="1" s="87">
      <c r="A309" s="63" t="inlineStr">
        <is>
          <t>WE308</t>
        </is>
      </c>
      <c r="B309" s="74" t="inlineStr">
        <is>
          <t>POLYESTER</t>
        </is>
      </c>
      <c r="C309" s="74" t="inlineStr">
        <is>
          <t>300-D-LICHI-OMG</t>
        </is>
      </c>
      <c r="D309" s="76" t="n">
        <v>45052</v>
      </c>
      <c r="E309" s="74" t="inlineStr">
        <is>
          <t>PLUM RED</t>
        </is>
      </c>
      <c r="F309" s="11">
        <f>C309&amp;D309</f>
        <v/>
      </c>
    </row>
    <row r="310" ht="16.2" customHeight="1" s="87">
      <c r="A310" s="63" t="inlineStr">
        <is>
          <t>WE309</t>
        </is>
      </c>
      <c r="B310" s="74" t="inlineStr">
        <is>
          <t>POLYESTER</t>
        </is>
      </c>
      <c r="C310" s="74" t="inlineStr">
        <is>
          <t>300-D-LICHI-OMG</t>
        </is>
      </c>
      <c r="D310" s="76" t="n">
        <v>2683</v>
      </c>
      <c r="E310" s="74" t="inlineStr">
        <is>
          <t>LT BEIGE</t>
        </is>
      </c>
      <c r="F310" s="11">
        <f>C310&amp;D310</f>
        <v/>
      </c>
    </row>
    <row r="311" ht="16.2" customHeight="1" s="87">
      <c r="A311" s="63" t="inlineStr">
        <is>
          <t>WE310</t>
        </is>
      </c>
      <c r="B311" s="74" t="inlineStr">
        <is>
          <t>POLYESTER</t>
        </is>
      </c>
      <c r="C311" s="74" t="inlineStr">
        <is>
          <t>300-D-LICHI-OMG</t>
        </is>
      </c>
      <c r="D311" s="76" t="n">
        <v>2682</v>
      </c>
      <c r="E311" s="74" t="inlineStr">
        <is>
          <t>WINE</t>
        </is>
      </c>
      <c r="F311" s="11">
        <f>C311&amp;D311</f>
        <v/>
      </c>
    </row>
    <row r="312" ht="16.2" customHeight="1" s="87">
      <c r="A312" s="63" t="inlineStr">
        <is>
          <t>WE311</t>
        </is>
      </c>
      <c r="B312" s="74" t="inlineStr">
        <is>
          <t>POLYESTER</t>
        </is>
      </c>
      <c r="C312" s="74" t="inlineStr">
        <is>
          <t>300-D-LICHI-OMG</t>
        </is>
      </c>
      <c r="D312" s="76" t="n">
        <v>2675</v>
      </c>
      <c r="E312" s="74" t="inlineStr">
        <is>
          <t>D GREY</t>
        </is>
      </c>
      <c r="F312" s="11">
        <f>C312&amp;D312</f>
        <v/>
      </c>
    </row>
    <row r="313" ht="16.2" customHeight="1" s="87">
      <c r="A313" s="63" t="inlineStr">
        <is>
          <t>[Person_36]</t>
        </is>
      </c>
      <c r="B313" s="74" t="inlineStr">
        <is>
          <t>POLYESTER</t>
        </is>
      </c>
      <c r="C313" s="74" t="inlineStr">
        <is>
          <t>300-D-LICHI-OMG</t>
        </is>
      </c>
      <c r="D313" s="76" t="n">
        <v>2775</v>
      </c>
      <c r="E313" s="74" t="inlineStr">
        <is>
          <t>M BLUE</t>
        </is>
      </c>
      <c r="F313" s="11">
        <f>C313&amp;D313</f>
        <v/>
      </c>
    </row>
    <row r="314" ht="16.2" customHeight="1" s="87">
      <c r="A314" s="63" t="inlineStr">
        <is>
          <t>WE313</t>
        </is>
      </c>
      <c r="B314" s="74" t="inlineStr">
        <is>
          <t>POLYESTER</t>
        </is>
      </c>
      <c r="C314" s="74" t="inlineStr">
        <is>
          <t>900 D</t>
        </is>
      </c>
      <c r="D314" s="74" t="inlineStr">
        <is>
          <t>FILLER</t>
        </is>
      </c>
      <c r="E314" s="74" t="inlineStr">
        <is>
          <t>FILLER</t>
        </is>
      </c>
      <c r="F314" s="11">
        <f>C314&amp;D314</f>
        <v/>
      </c>
    </row>
    <row r="315" ht="16.2" customHeight="1" s="87">
      <c r="A315" s="63" t="inlineStr">
        <is>
          <t>WE314</t>
        </is>
      </c>
      <c r="B315" s="74" t="inlineStr">
        <is>
          <t>CHENILLE</t>
        </is>
      </c>
      <c r="C315" s="74" t="inlineStr">
        <is>
          <t>6 NM</t>
        </is>
      </c>
      <c r="D315" s="74" t="inlineStr">
        <is>
          <t>SAGE</t>
        </is>
      </c>
      <c r="E315" s="74" t="inlineStr">
        <is>
          <t>SAGE</t>
        </is>
      </c>
      <c r="F315" s="11">
        <f>C315&amp;D315</f>
        <v/>
      </c>
    </row>
    <row r="316" ht="16.2" customHeight="1" s="87">
      <c r="A316" s="63" t="inlineStr">
        <is>
          <t>[Person_8]</t>
        </is>
      </c>
      <c r="B316" s="74" t="inlineStr">
        <is>
          <t>COTTON</t>
        </is>
      </c>
      <c r="C316" s="74" t="inlineStr">
        <is>
          <t>2/30 COTTON</t>
        </is>
      </c>
      <c r="D316" s="74" t="inlineStr">
        <is>
          <t>2/30 BEGIE</t>
        </is>
      </c>
      <c r="E316" s="74" t="inlineStr">
        <is>
          <t>2/30 BEIGE</t>
        </is>
      </c>
      <c r="F316" s="11">
        <f>C316&amp;D316</f>
        <v/>
      </c>
    </row>
    <row r="317" ht="16.2" customHeight="1" s="87">
      <c r="A317" s="63" t="inlineStr">
        <is>
          <t>[Person_9]</t>
        </is>
      </c>
      <c r="B317" s="74" t="inlineStr">
        <is>
          <t>COTTON</t>
        </is>
      </c>
      <c r="C317" s="74" t="inlineStr">
        <is>
          <t>2/30 COTTON</t>
        </is>
      </c>
      <c r="D317" s="74" t="inlineStr">
        <is>
          <t>2/30 LT CREAM</t>
        </is>
      </c>
      <c r="E317" s="74" t="inlineStr">
        <is>
          <t>2/30 LT CREAM</t>
        </is>
      </c>
      <c r="F317" s="11">
        <f>C317&amp;D317</f>
        <v/>
      </c>
    </row>
    <row r="318" ht="16.2" customHeight="1" s="87">
      <c r="A318" s="63" t="inlineStr">
        <is>
          <t>WE317</t>
        </is>
      </c>
      <c r="B318" s="74" t="inlineStr">
        <is>
          <t>CHENILLE</t>
        </is>
      </c>
      <c r="C318" s="74" t="inlineStr">
        <is>
          <t>4 NM</t>
        </is>
      </c>
      <c r="D318" s="74" t="inlineStr">
        <is>
          <t>LT CREAM</t>
        </is>
      </c>
      <c r="E318" s="74" t="inlineStr">
        <is>
          <t>LT CREAM</t>
        </is>
      </c>
      <c r="F318" s="11">
        <f>C318&amp;D318</f>
        <v/>
      </c>
    </row>
    <row r="319" ht="16.2" customHeight="1" s="87">
      <c r="A319" s="63" t="inlineStr">
        <is>
          <t>WE318</t>
        </is>
      </c>
      <c r="B319" s="74" t="inlineStr">
        <is>
          <t>POLYESTER</t>
        </is>
      </c>
      <c r="C319" s="74" t="inlineStr">
        <is>
          <t>2-30-SHIVA</t>
        </is>
      </c>
      <c r="D319" s="76" t="n">
        <v>7745</v>
      </c>
      <c r="E319" s="74" t="inlineStr">
        <is>
          <t>SEA GREEN</t>
        </is>
      </c>
      <c r="F319" s="11">
        <f>C319&amp;D319</f>
        <v/>
      </c>
    </row>
    <row r="320" ht="16.2" customHeight="1" s="87">
      <c r="A320" s="63" t="inlineStr">
        <is>
          <t>WE319</t>
        </is>
      </c>
      <c r="B320" s="74" t="inlineStr">
        <is>
          <t>POLYESTER</t>
        </is>
      </c>
      <c r="C320" s="74" t="inlineStr">
        <is>
          <t>2-30-SHIVA</t>
        </is>
      </c>
      <c r="D320" s="76" t="n">
        <v>7746</v>
      </c>
      <c r="E320" s="74" t="inlineStr">
        <is>
          <t>BABY PINK</t>
        </is>
      </c>
      <c r="F320" s="11">
        <f>C320&amp;D320</f>
        <v/>
      </c>
    </row>
    <row r="321" ht="16.2" customHeight="1" s="87">
      <c r="A321" s="63" t="inlineStr">
        <is>
          <t>WE320</t>
        </is>
      </c>
      <c r="B321" s="74" t="inlineStr">
        <is>
          <t>POLYESTER</t>
        </is>
      </c>
      <c r="C321" s="74" t="inlineStr">
        <is>
          <t>2-30-SHIVA</t>
        </is>
      </c>
      <c r="D321" s="76" t="n">
        <v>7747</v>
      </c>
      <c r="E321" s="74" t="inlineStr">
        <is>
          <t>FAWN</t>
        </is>
      </c>
      <c r="F321" s="11">
        <f>C321&amp;D321</f>
        <v/>
      </c>
    </row>
    <row r="322" ht="16.2" customHeight="1" s="87">
      <c r="A322" s="63" t="inlineStr">
        <is>
          <t>[Person_37]</t>
        </is>
      </c>
      <c r="B322" s="74" t="inlineStr">
        <is>
          <t>POLYESTER</t>
        </is>
      </c>
      <c r="C322" s="74" t="inlineStr">
        <is>
          <t>2-30-SHIVA</t>
        </is>
      </c>
      <c r="D322" s="76" t="n">
        <v>7748</v>
      </c>
      <c r="E322" s="74" t="inlineStr">
        <is>
          <t>BROWN</t>
        </is>
      </c>
      <c r="F322" s="11">
        <f>C322&amp;D322</f>
        <v/>
      </c>
    </row>
    <row r="323" ht="16.2" customHeight="1" s="87">
      <c r="A323" s="63" t="inlineStr">
        <is>
          <t>WE322</t>
        </is>
      </c>
      <c r="B323" s="74" t="inlineStr">
        <is>
          <t>POLYESTER</t>
        </is>
      </c>
      <c r="C323" s="74" t="inlineStr">
        <is>
          <t>2-30-SHIVA</t>
        </is>
      </c>
      <c r="D323" s="76" t="n">
        <v>7749</v>
      </c>
      <c r="E323" s="74" t="inlineStr">
        <is>
          <t>GREY</t>
        </is>
      </c>
      <c r="F323" s="11">
        <f>C323&amp;D323</f>
        <v/>
      </c>
    </row>
    <row r="324" ht="16.2" customHeight="1" s="87">
      <c r="A324" s="63" t="inlineStr">
        <is>
          <t>WE323</t>
        </is>
      </c>
      <c r="B324" s="74" t="inlineStr">
        <is>
          <t>POLYESTER</t>
        </is>
      </c>
      <c r="C324" s="74" t="inlineStr">
        <is>
          <t>2-30-SHIVA</t>
        </is>
      </c>
      <c r="D324" s="76" t="n">
        <v>7750</v>
      </c>
      <c r="E324" s="74" t="inlineStr">
        <is>
          <t>OLIVE</t>
        </is>
      </c>
      <c r="F324" s="11">
        <f>C324&amp;D324</f>
        <v/>
      </c>
    </row>
    <row r="325" ht="16.2" customHeight="1" s="87">
      <c r="A325" s="63" t="inlineStr">
        <is>
          <t>[Person_10]</t>
        </is>
      </c>
      <c r="B325" s="74" t="inlineStr">
        <is>
          <t>COTTON</t>
        </is>
      </c>
      <c r="C325" s="74" t="inlineStr">
        <is>
          <t>2-30-C</t>
        </is>
      </c>
      <c r="D325" s="74" t="inlineStr">
        <is>
          <t>CREAM</t>
        </is>
      </c>
      <c r="E325" s="74" t="inlineStr">
        <is>
          <t>CREAM</t>
        </is>
      </c>
      <c r="F325" s="11">
        <f>C325&amp;D325</f>
        <v/>
      </c>
    </row>
    <row r="326" ht="16.2" customHeight="1" s="87">
      <c r="A326" s="63" t="inlineStr">
        <is>
          <t>WE325</t>
        </is>
      </c>
      <c r="B326" s="74" t="inlineStr">
        <is>
          <t>POLYESTER</t>
        </is>
      </c>
      <c r="C326" s="74" t="inlineStr">
        <is>
          <t>600-D-FDY</t>
        </is>
      </c>
      <c r="D326" s="74" t="inlineStr">
        <is>
          <t>WHITE</t>
        </is>
      </c>
      <c r="E326" s="74" t="inlineStr">
        <is>
          <t>WHITE</t>
        </is>
      </c>
      <c r="F326" s="11">
        <f>C326&amp;D326</f>
        <v/>
      </c>
    </row>
    <row r="327" ht="16.2" customHeight="1" s="87">
      <c r="A327" s="63" t="inlineStr">
        <is>
          <t>WE326</t>
        </is>
      </c>
      <c r="B327" s="74" t="inlineStr">
        <is>
          <t>POLYESTER</t>
        </is>
      </c>
      <c r="C327" s="74" t="inlineStr">
        <is>
          <t>330-D</t>
        </is>
      </c>
      <c r="D327" s="74" t="inlineStr">
        <is>
          <t>VFD-258</t>
        </is>
      </c>
      <c r="E327" s="74" t="inlineStr">
        <is>
          <t>COFFEE</t>
        </is>
      </c>
      <c r="F327" s="11">
        <f>C327&amp;D327</f>
        <v/>
      </c>
    </row>
    <row r="328" ht="16.2" customHeight="1" s="87">
      <c r="A328" s="63" t="inlineStr">
        <is>
          <t>WE327</t>
        </is>
      </c>
      <c r="B328" s="74" t="inlineStr">
        <is>
          <t>CHENILLE</t>
        </is>
      </c>
      <c r="C328" s="74" t="inlineStr">
        <is>
          <t>4 NM</t>
        </is>
      </c>
      <c r="D328" s="74" t="inlineStr">
        <is>
          <t>LT GOLD</t>
        </is>
      </c>
      <c r="E328" s="74" t="inlineStr">
        <is>
          <t>LT GOLD</t>
        </is>
      </c>
      <c r="F328" s="11">
        <f>C328&amp;D328</f>
        <v/>
      </c>
    </row>
    <row r="329" ht="16.2" customHeight="1" s="87">
      <c r="A329" s="63" t="inlineStr">
        <is>
          <t>WE328</t>
        </is>
      </c>
      <c r="B329" s="74" t="inlineStr">
        <is>
          <t>COTTON</t>
        </is>
      </c>
      <c r="C329" s="74" t="inlineStr">
        <is>
          <t>4-SINGLE</t>
        </is>
      </c>
      <c r="D329" s="74" t="inlineStr">
        <is>
          <t>4-SINGLE COTTON</t>
        </is>
      </c>
      <c r="E329" s="74" t="inlineStr">
        <is>
          <t>4-SINGLE COTTON</t>
        </is>
      </c>
      <c r="F329" s="11">
        <f>C329&amp;D329</f>
        <v/>
      </c>
    </row>
    <row r="330" ht="16.2" customHeight="1" s="87">
      <c r="A330" s="63" t="inlineStr">
        <is>
          <t>WE329</t>
        </is>
      </c>
      <c r="B330" s="74" t="inlineStr">
        <is>
          <t>CHENILLE</t>
        </is>
      </c>
      <c r="C330" s="74" t="inlineStr">
        <is>
          <t>4 NM</t>
        </is>
      </c>
      <c r="D330" s="74" t="inlineStr">
        <is>
          <t>PISTA</t>
        </is>
      </c>
      <c r="E330" s="74" t="inlineStr">
        <is>
          <t>PISTA</t>
        </is>
      </c>
      <c r="F330" s="11">
        <f>C330&amp;D330</f>
        <v/>
      </c>
    </row>
    <row r="331" ht="16.2" customHeight="1" s="87">
      <c r="A331" s="63" t="inlineStr">
        <is>
          <t>WE330</t>
        </is>
      </c>
      <c r="B331" s="74" t="inlineStr">
        <is>
          <t>CHENILLE</t>
        </is>
      </c>
      <c r="C331" s="74" t="inlineStr">
        <is>
          <t>4 NM</t>
        </is>
      </c>
      <c r="D331" s="74" t="inlineStr">
        <is>
          <t>OCEAN GREEN</t>
        </is>
      </c>
      <c r="E331" s="74" t="inlineStr">
        <is>
          <t>OCEAN GREEN</t>
        </is>
      </c>
      <c r="F331" s="11">
        <f>C331&amp;D331</f>
        <v/>
      </c>
    </row>
    <row r="332" ht="16.2" customHeight="1" s="87">
      <c r="A332" s="63" t="inlineStr">
        <is>
          <t>WE331</t>
        </is>
      </c>
      <c r="B332" s="74" t="inlineStr">
        <is>
          <t>CHENILLE</t>
        </is>
      </c>
      <c r="C332" s="74" t="inlineStr">
        <is>
          <t>4 NM</t>
        </is>
      </c>
      <c r="D332" s="74" t="inlineStr">
        <is>
          <t>LT GREY</t>
        </is>
      </c>
      <c r="E332" s="74" t="inlineStr">
        <is>
          <t>LT GREY</t>
        </is>
      </c>
      <c r="F332" s="11">
        <f>C332&amp;D332</f>
        <v/>
      </c>
    </row>
    <row r="333" ht="16.2" customHeight="1" s="87">
      <c r="A333" s="63" t="inlineStr">
        <is>
          <t>[Person_11]</t>
        </is>
      </c>
      <c r="B333" s="74" t="inlineStr">
        <is>
          <t>COTTON</t>
        </is>
      </c>
      <c r="C333" s="74" t="inlineStr">
        <is>
          <t>3 SINGLE</t>
        </is>
      </c>
      <c r="D333" s="74" t="inlineStr">
        <is>
          <t>3 SINGLE COTTON</t>
        </is>
      </c>
      <c r="E333" s="74" t="inlineStr">
        <is>
          <t>3 SINGLE COTTON</t>
        </is>
      </c>
      <c r="F333" s="11">
        <f>C333&amp;D333</f>
        <v/>
      </c>
    </row>
    <row r="334" ht="16.2" customHeight="1" s="87">
      <c r="A334" s="63" t="inlineStr">
        <is>
          <t>WE333</t>
        </is>
      </c>
      <c r="B334" s="74" t="inlineStr">
        <is>
          <t>COTTON</t>
        </is>
      </c>
      <c r="C334" s="74" t="inlineStr">
        <is>
          <t>3 SINGLE</t>
        </is>
      </c>
      <c r="D334" s="74" t="inlineStr">
        <is>
          <t>3 SINGLE BLEACH</t>
        </is>
      </c>
      <c r="E334" s="74" t="inlineStr">
        <is>
          <t>3 SINGLE BLEACH</t>
        </is>
      </c>
      <c r="F334" s="11">
        <f>C334&amp;D334</f>
        <v/>
      </c>
    </row>
    <row r="335" ht="16.2" customHeight="1" s="87">
      <c r="A335" s="63" t="inlineStr">
        <is>
          <t>WE334</t>
        </is>
      </c>
      <c r="B335" s="74" t="inlineStr">
        <is>
          <t>COTTON</t>
        </is>
      </c>
      <c r="C335" s="74" t="inlineStr">
        <is>
          <t>2-4-C</t>
        </is>
      </c>
      <c r="D335" s="74" t="inlineStr">
        <is>
          <t>2-4 COTTON</t>
        </is>
      </c>
      <c r="E335" s="74" t="inlineStr">
        <is>
          <t>2-4 COTTON</t>
        </is>
      </c>
      <c r="F335" s="11">
        <f>C335&amp;D335</f>
        <v/>
      </c>
    </row>
    <row r="336" ht="16.2" customHeight="1" s="87">
      <c r="A336" s="63" t="inlineStr">
        <is>
          <t>[Person_2]</t>
        </is>
      </c>
      <c r="B336" s="74" t="inlineStr">
        <is>
          <t>CHENILLE</t>
        </is>
      </c>
      <c r="C336" s="74" t="inlineStr">
        <is>
          <t>10 SINGLE MILAN</t>
        </is>
      </c>
      <c r="D336" s="74" t="inlineStr">
        <is>
          <t>10 SINGLE MILAN</t>
        </is>
      </c>
      <c r="E336" s="74" t="inlineStr">
        <is>
          <t>10 SINGLE MILAN</t>
        </is>
      </c>
      <c r="F336" s="11">
        <f>C336&amp;D336</f>
        <v/>
      </c>
    </row>
    <row r="337" ht="16.2" customHeight="1" s="87">
      <c r="A337" s="63" t="inlineStr">
        <is>
          <t>WE336</t>
        </is>
      </c>
      <c r="B337" s="74" t="inlineStr">
        <is>
          <t>POLYESTER</t>
        </is>
      </c>
      <c r="C337" s="74" t="inlineStr">
        <is>
          <t>6 NM</t>
        </is>
      </c>
      <c r="D337" s="74" t="inlineStr">
        <is>
          <t>GREY VISCOUSE</t>
        </is>
      </c>
      <c r="E337" s="74" t="inlineStr">
        <is>
          <t>GREY VISCOUSE</t>
        </is>
      </c>
      <c r="F337" s="11">
        <f>C337&amp;D337</f>
        <v/>
      </c>
    </row>
    <row r="338" ht="16.2" customHeight="1" s="87">
      <c r="A338" s="63" t="inlineStr">
        <is>
          <t>WE337</t>
        </is>
      </c>
      <c r="B338" s="74" t="inlineStr">
        <is>
          <t>POLYESTER</t>
        </is>
      </c>
      <c r="C338" s="74" t="inlineStr">
        <is>
          <t>3.5 NM</t>
        </is>
      </c>
      <c r="D338" s="74" t="inlineStr">
        <is>
          <t>3.5 NM VISCOUSE</t>
        </is>
      </c>
      <c r="E338" s="74" t="inlineStr">
        <is>
          <t>3.5 NM VISCOUSE</t>
        </is>
      </c>
      <c r="F338" s="11">
        <f>C338&amp;D338</f>
        <v/>
      </c>
    </row>
    <row r="339" ht="16.2" customHeight="1" s="87">
      <c r="A339" s="63" t="inlineStr">
        <is>
          <t>WE338</t>
        </is>
      </c>
      <c r="B339" s="74" t="inlineStr">
        <is>
          <t>COTTON</t>
        </is>
      </c>
      <c r="C339" s="74" t="inlineStr">
        <is>
          <t>2-30-C</t>
        </is>
      </c>
      <c r="D339" s="74" t="inlineStr">
        <is>
          <t>BABA</t>
        </is>
      </c>
      <c r="E339" s="74" t="inlineStr">
        <is>
          <t>BABA</t>
        </is>
      </c>
      <c r="F339" s="11">
        <f>C339&amp;D339</f>
        <v/>
      </c>
    </row>
    <row r="340" ht="16.2" customHeight="1" s="87">
      <c r="A340" s="63" t="inlineStr">
        <is>
          <t>WE339</t>
        </is>
      </c>
      <c r="B340" s="74" t="inlineStr">
        <is>
          <t>COTTON</t>
        </is>
      </c>
      <c r="C340" s="74" t="inlineStr">
        <is>
          <t>16-SINGLE</t>
        </is>
      </c>
      <c r="D340" s="74" t="inlineStr">
        <is>
          <t>16-SINGLE-LINEN</t>
        </is>
      </c>
      <c r="E340" s="74" t="inlineStr">
        <is>
          <t>16-SINGLE-LINEN</t>
        </is>
      </c>
      <c r="F340" s="11">
        <f>C340&amp;D340</f>
        <v/>
      </c>
    </row>
    <row r="341" ht="16.2" customHeight="1" s="87">
      <c r="A341" s="63" t="inlineStr">
        <is>
          <t>WE340</t>
        </is>
      </c>
      <c r="B341" s="74" t="inlineStr">
        <is>
          <t>COTTON</t>
        </is>
      </c>
      <c r="C341" s="74" t="inlineStr">
        <is>
          <t>16-SINGLE</t>
        </is>
      </c>
      <c r="D341" s="74" t="inlineStr">
        <is>
          <t>PEACH BLUSH</t>
        </is>
      </c>
      <c r="E341" s="74" t="inlineStr">
        <is>
          <t>PEACH BLUSH</t>
        </is>
      </c>
      <c r="F341" s="11">
        <f>C341&amp;D341</f>
        <v/>
      </c>
    </row>
    <row r="342" ht="16.2" customHeight="1" s="87">
      <c r="A342" s="63" t="inlineStr">
        <is>
          <t>WE341</t>
        </is>
      </c>
      <c r="B342" s="74" t="inlineStr">
        <is>
          <t>COTTON</t>
        </is>
      </c>
      <c r="C342" s="74" t="inlineStr">
        <is>
          <t>16-SINGLE</t>
        </is>
      </c>
      <c r="D342" s="74" t="inlineStr">
        <is>
          <t>N BLUE</t>
        </is>
      </c>
      <c r="E342" s="74" t="inlineStr">
        <is>
          <t>N BLUE</t>
        </is>
      </c>
      <c r="F342" s="11">
        <f>C342&amp;D342</f>
        <v/>
      </c>
    </row>
    <row r="343" ht="16.2" customHeight="1" s="87">
      <c r="A343" s="63" t="inlineStr">
        <is>
          <t>[Person_12]</t>
        </is>
      </c>
      <c r="B343" s="74" t="inlineStr">
        <is>
          <t>COTTON</t>
        </is>
      </c>
      <c r="C343" s="74" t="inlineStr">
        <is>
          <t>16-SINGLE</t>
        </is>
      </c>
      <c r="D343" s="74" t="inlineStr">
        <is>
          <t>WINTER SKY</t>
        </is>
      </c>
      <c r="E343" s="74" t="inlineStr">
        <is>
          <t>WINTER SKY</t>
        </is>
      </c>
      <c r="F343" s="11">
        <f>C343&amp;D343</f>
        <v/>
      </c>
    </row>
    <row r="344" ht="16.2" customHeight="1" s="87">
      <c r="A344" s="63" t="inlineStr">
        <is>
          <t>WE343</t>
        </is>
      </c>
      <c r="B344" s="74" t="inlineStr">
        <is>
          <t>POLYESTER</t>
        </is>
      </c>
      <c r="C344" s="74" t="inlineStr">
        <is>
          <t>450-D-INT</t>
        </is>
      </c>
      <c r="D344" s="76" t="n">
        <v>1952</v>
      </c>
      <c r="E344" s="74" t="inlineStr">
        <is>
          <t>D ORANGE</t>
        </is>
      </c>
      <c r="F344" s="11">
        <f>C344&amp;D344</f>
        <v/>
      </c>
    </row>
    <row r="345" ht="16.2" customHeight="1" s="87">
      <c r="A345" s="63" t="inlineStr">
        <is>
          <t>WE344</t>
        </is>
      </c>
      <c r="B345" s="74" t="inlineStr">
        <is>
          <t>COTTON</t>
        </is>
      </c>
      <c r="C345" s="74" t="inlineStr">
        <is>
          <t>16-SINGLE</t>
        </is>
      </c>
      <c r="D345" s="74" t="inlineStr">
        <is>
          <t>CHARCOAL</t>
        </is>
      </c>
      <c r="E345" s="74" t="inlineStr">
        <is>
          <t>CHARCOAL</t>
        </is>
      </c>
      <c r="F345" s="11">
        <f>C345&amp;D345</f>
        <v/>
      </c>
    </row>
    <row r="346" ht="16.2" customHeight="1" s="87">
      <c r="A346" s="63" t="inlineStr">
        <is>
          <t>WE345</t>
        </is>
      </c>
      <c r="B346" s="74" t="inlineStr">
        <is>
          <t>POLYESTER</t>
        </is>
      </c>
      <c r="C346" s="74" t="inlineStr">
        <is>
          <t>450-D-INT</t>
        </is>
      </c>
      <c r="D346" s="76" t="n">
        <v>4612</v>
      </c>
      <c r="E346" s="74" t="inlineStr">
        <is>
          <t>DUSTY PINK</t>
        </is>
      </c>
      <c r="F346" s="11">
        <f>C346&amp;D346</f>
        <v/>
      </c>
    </row>
    <row r="347" ht="16.2" customHeight="1" s="87">
      <c r="A347" s="63" t="inlineStr">
        <is>
          <t>[Person_38]</t>
        </is>
      </c>
      <c r="B347" s="74" t="inlineStr">
        <is>
          <t>POLYESTER</t>
        </is>
      </c>
      <c r="C347" s="74" t="inlineStr">
        <is>
          <t>450-D-INT</t>
        </is>
      </c>
      <c r="D347" s="76" t="n">
        <v>5477</v>
      </c>
      <c r="E347" s="74" t="inlineStr">
        <is>
          <t>C BROWN</t>
        </is>
      </c>
      <c r="F347" s="11">
        <f>C347&amp;D347</f>
        <v/>
      </c>
    </row>
    <row r="348" ht="16.2" customHeight="1" s="87">
      <c r="A348" s="63" t="inlineStr">
        <is>
          <t>WE347</t>
        </is>
      </c>
      <c r="B348" s="74" t="inlineStr">
        <is>
          <t>POLYESTER</t>
        </is>
      </c>
      <c r="C348" s="74" t="inlineStr">
        <is>
          <t>450-D-INT</t>
        </is>
      </c>
      <c r="D348" s="76" t="n">
        <v>4407</v>
      </c>
      <c r="E348" s="74" t="inlineStr">
        <is>
          <t>LT GREY</t>
        </is>
      </c>
      <c r="F348" s="11">
        <f>C348&amp;D348</f>
        <v/>
      </c>
    </row>
    <row r="349" ht="16.2" customHeight="1" s="87">
      <c r="A349" s="63" t="inlineStr">
        <is>
          <t>WE348</t>
        </is>
      </c>
      <c r="B349" s="74" t="inlineStr">
        <is>
          <t>POLYESTER</t>
        </is>
      </c>
      <c r="C349" s="74" t="inlineStr">
        <is>
          <t>450-D-INT</t>
        </is>
      </c>
      <c r="D349" s="76" t="n">
        <v>4382</v>
      </c>
      <c r="E349" s="74" t="inlineStr">
        <is>
          <t>DUSTY ORANGE</t>
        </is>
      </c>
      <c r="F349" s="11">
        <f>C349&amp;D349</f>
        <v/>
      </c>
    </row>
    <row r="350" ht="16.2" customHeight="1" s="87">
      <c r="A350" s="63" t="inlineStr">
        <is>
          <t>WE349</t>
        </is>
      </c>
      <c r="B350" s="74" t="inlineStr">
        <is>
          <t>POLYESTER</t>
        </is>
      </c>
      <c r="C350" s="74" t="inlineStr">
        <is>
          <t>450-D-INT</t>
        </is>
      </c>
      <c r="D350" s="76" t="n">
        <v>7201</v>
      </c>
      <c r="E350" s="74" t="inlineStr">
        <is>
          <t>LT FIROZI</t>
        </is>
      </c>
      <c r="F350" s="11">
        <f>C350&amp;D350</f>
        <v/>
      </c>
    </row>
    <row r="351" ht="16.2" customHeight="1" s="87">
      <c r="A351" s="63" t="inlineStr">
        <is>
          <t>WE350</t>
        </is>
      </c>
      <c r="B351" s="74" t="inlineStr">
        <is>
          <t>POLYESTER</t>
        </is>
      </c>
      <c r="C351" s="74" t="inlineStr">
        <is>
          <t>450-D-INT</t>
        </is>
      </c>
      <c r="D351" s="76" t="n">
        <v>4406</v>
      </c>
      <c r="E351" s="74" t="inlineStr">
        <is>
          <t>MD FAWN</t>
        </is>
      </c>
      <c r="F351" s="11">
        <f>C351&amp;D351</f>
        <v/>
      </c>
    </row>
    <row r="352" ht="16.2" customHeight="1" s="87">
      <c r="A352" s="63" t="inlineStr">
        <is>
          <t>WE351</t>
        </is>
      </c>
      <c r="B352" s="74" t="inlineStr">
        <is>
          <t>COTTON</t>
        </is>
      </c>
      <c r="C352" s="74" t="inlineStr">
        <is>
          <t>2-20-C</t>
        </is>
      </c>
      <c r="D352" s="74" t="inlineStr">
        <is>
          <t>ORGANIC</t>
        </is>
      </c>
      <c r="E352" s="74" t="inlineStr">
        <is>
          <t>ORGANIC</t>
        </is>
      </c>
      <c r="F352" s="11">
        <f>C352&amp;D352</f>
        <v/>
      </c>
    </row>
    <row r="353" ht="16.2" customHeight="1" s="87">
      <c r="A353" s="63" t="inlineStr">
        <is>
          <t>WE352</t>
        </is>
      </c>
      <c r="B353" s="74" t="inlineStr">
        <is>
          <t>COTTON</t>
        </is>
      </c>
      <c r="C353" s="74" t="inlineStr">
        <is>
          <t>10-SINGLE</t>
        </is>
      </c>
      <c r="D353" s="74" t="inlineStr">
        <is>
          <t>S GREY</t>
        </is>
      </c>
      <c r="E353" s="74" t="inlineStr">
        <is>
          <t>S GREY</t>
        </is>
      </c>
      <c r="F353" s="11">
        <f>C353&amp;D353</f>
        <v/>
      </c>
    </row>
    <row r="354" ht="16.2" customHeight="1" s="87">
      <c r="A354" s="63" t="inlineStr">
        <is>
          <t>WE353</t>
        </is>
      </c>
      <c r="B354" s="74" t="inlineStr">
        <is>
          <t>COTTON</t>
        </is>
      </c>
      <c r="C354" s="74" t="inlineStr">
        <is>
          <t>16-SINGLE</t>
        </is>
      </c>
      <c r="D354" s="74" t="inlineStr">
        <is>
          <t>WHITE</t>
        </is>
      </c>
      <c r="E354" s="74" t="inlineStr">
        <is>
          <t>WHITE</t>
        </is>
      </c>
      <c r="F354" s="11">
        <f>C354&amp;D354</f>
        <v/>
      </c>
    </row>
    <row r="355" ht="16.2" customHeight="1" s="87">
      <c r="A355" s="63" t="inlineStr">
        <is>
          <t>WE354</t>
        </is>
      </c>
      <c r="B355" s="74" t="inlineStr">
        <is>
          <t>COTTON</t>
        </is>
      </c>
      <c r="C355" s="74" t="inlineStr">
        <is>
          <t>10-SINGLE</t>
        </is>
      </c>
      <c r="D355" s="74" t="inlineStr">
        <is>
          <t>LINEN</t>
        </is>
      </c>
      <c r="E355" s="74" t="inlineStr">
        <is>
          <t>LINEN</t>
        </is>
      </c>
      <c r="F355" s="11">
        <f>C355&amp;D355</f>
        <v/>
      </c>
    </row>
    <row r="356" ht="16.2" customHeight="1" s="87">
      <c r="A356" s="63" t="inlineStr">
        <is>
          <t>WE355</t>
        </is>
      </c>
      <c r="B356" s="74" t="inlineStr">
        <is>
          <t>POLYESTER</t>
        </is>
      </c>
      <c r="C356" s="74" t="inlineStr">
        <is>
          <t>330-D</t>
        </is>
      </c>
      <c r="D356" s="74" t="inlineStr">
        <is>
          <t>R BLUE</t>
        </is>
      </c>
      <c r="E356" s="74" t="inlineStr">
        <is>
          <t>R BLUE</t>
        </is>
      </c>
      <c r="F356" s="11">
        <f>C356&amp;D356</f>
        <v/>
      </c>
    </row>
    <row r="357" ht="16.2" customHeight="1" s="87">
      <c r="A357" s="63" t="inlineStr">
        <is>
          <t>WE356</t>
        </is>
      </c>
      <c r="B357" s="74" t="inlineStr">
        <is>
          <t>COTTON</t>
        </is>
      </c>
      <c r="C357" s="74" t="inlineStr">
        <is>
          <t>16-SINGLE</t>
        </is>
      </c>
      <c r="D357" s="74" t="inlineStr">
        <is>
          <t>CREAM</t>
        </is>
      </c>
      <c r="E357" s="74" t="inlineStr">
        <is>
          <t>CREAM</t>
        </is>
      </c>
      <c r="F357" s="11">
        <f>C357&amp;D357</f>
        <v/>
      </c>
    </row>
    <row r="358" ht="16.2" customHeight="1" s="87">
      <c r="A358" s="63" t="inlineStr">
        <is>
          <t>WA01</t>
        </is>
      </c>
      <c r="B358" s="74" t="inlineStr">
        <is>
          <t>POLYESTER</t>
        </is>
      </c>
      <c r="C358" s="74" t="inlineStr">
        <is>
          <t>150*350 BRIGHT</t>
        </is>
      </c>
      <c r="D358" s="74" t="inlineStr">
        <is>
          <t>8284 BRIGHT</t>
        </is>
      </c>
      <c r="E358" s="74" t="inlineStr">
        <is>
          <t>8284 BRIGHT</t>
        </is>
      </c>
      <c r="F358" s="11">
        <f>C358&amp;D358</f>
        <v/>
      </c>
    </row>
    <row r="359" ht="16.2" customHeight="1" s="87">
      <c r="A359" s="63" t="inlineStr">
        <is>
          <t>WA02</t>
        </is>
      </c>
      <c r="B359" s="74" t="inlineStr">
        <is>
          <t>POLYESTER</t>
        </is>
      </c>
      <c r="C359" s="74" t="inlineStr">
        <is>
          <t>150*350 BRIGHT</t>
        </is>
      </c>
      <c r="D359" s="74" t="inlineStr">
        <is>
          <t>9151 BRIGHT</t>
        </is>
      </c>
      <c r="E359" s="74" t="inlineStr">
        <is>
          <t>9151 BRIGHT</t>
        </is>
      </c>
      <c r="F359" s="11">
        <f>C359&amp;D359</f>
        <v/>
      </c>
    </row>
    <row r="360" ht="16.2" customHeight="1" s="87">
      <c r="A360" s="63" t="inlineStr">
        <is>
          <t>WA03</t>
        </is>
      </c>
      <c r="B360" s="74" t="inlineStr">
        <is>
          <t>POLYESTER</t>
        </is>
      </c>
      <c r="C360" s="74" t="inlineStr">
        <is>
          <t>150*350 BRIGHT</t>
        </is>
      </c>
      <c r="D360" s="74" t="inlineStr">
        <is>
          <t>MT101 PRINTED</t>
        </is>
      </c>
      <c r="E360" s="74" t="inlineStr">
        <is>
          <t>MT101 PRINTED</t>
        </is>
      </c>
      <c r="F360" s="11">
        <f>C360&amp;D360</f>
        <v/>
      </c>
    </row>
    <row r="361" ht="16.2" customHeight="1" s="87">
      <c r="A361" s="63" t="inlineStr">
        <is>
          <t>WA04</t>
        </is>
      </c>
      <c r="B361" s="74" t="inlineStr">
        <is>
          <t>POLYESTER</t>
        </is>
      </c>
      <c r="C361" s="74" t="inlineStr">
        <is>
          <t>150*350 BRIGHT</t>
        </is>
      </c>
      <c r="D361" s="74" t="inlineStr">
        <is>
          <t>CAMBO-11 PRINTED</t>
        </is>
      </c>
      <c r="E361" s="74" t="inlineStr">
        <is>
          <t>CAMBO- 11 PRINTED</t>
        </is>
      </c>
      <c r="F361" s="11">
        <f>C361&amp;D361</f>
        <v/>
      </c>
    </row>
    <row r="362" ht="16.2" customHeight="1" s="87">
      <c r="A362" s="63" t="inlineStr">
        <is>
          <t>WA05</t>
        </is>
      </c>
      <c r="B362" s="74" t="inlineStr">
        <is>
          <t>POLYESTER</t>
        </is>
      </c>
      <c r="C362" s="74" t="inlineStr">
        <is>
          <t>150*350 BRIGHT</t>
        </is>
      </c>
      <c r="D362" s="74" t="inlineStr">
        <is>
          <t>KORA-BRIGHT</t>
        </is>
      </c>
      <c r="E362" s="74" t="inlineStr">
        <is>
          <t>KORA-BRIGHT</t>
        </is>
      </c>
      <c r="F362" s="11">
        <f>C362&amp;D362</f>
        <v/>
      </c>
    </row>
    <row r="363" ht="16.2" customHeight="1" s="87">
      <c r="A363" s="63" t="inlineStr">
        <is>
          <t>WA06</t>
        </is>
      </c>
      <c r="B363" s="74" t="inlineStr">
        <is>
          <t>POLYESTER</t>
        </is>
      </c>
      <c r="C363" s="74" t="inlineStr">
        <is>
          <t>150*350 BRIGHT</t>
        </is>
      </c>
      <c r="D363" s="76" t="n">
        <v>9490</v>
      </c>
      <c r="E363" s="74" t="inlineStr">
        <is>
          <t>COFFEE</t>
        </is>
      </c>
      <c r="F363" s="11">
        <f>C363&amp;D363</f>
        <v/>
      </c>
    </row>
    <row r="364" ht="16.2" customHeight="1" s="87">
      <c r="A364" s="63" t="inlineStr">
        <is>
          <t>WA07</t>
        </is>
      </c>
      <c r="B364" s="74" t="inlineStr">
        <is>
          <t>POLYESTER</t>
        </is>
      </c>
      <c r="C364" s="74" t="inlineStr">
        <is>
          <t>150*350 BRIGHT</t>
        </is>
      </c>
      <c r="D364" s="76" t="n">
        <v>2199</v>
      </c>
      <c r="E364" s="74" t="inlineStr">
        <is>
          <t>SUNSILKY</t>
        </is>
      </c>
      <c r="F364" s="11">
        <f>C364&amp;D364</f>
        <v/>
      </c>
    </row>
    <row r="365" ht="16.2" customHeight="1" s="87">
      <c r="A365" s="63" t="inlineStr">
        <is>
          <t>WA08</t>
        </is>
      </c>
      <c r="B365" s="74" t="inlineStr">
        <is>
          <t>POLYESTER</t>
        </is>
      </c>
      <c r="C365" s="74" t="inlineStr">
        <is>
          <t>150*350 BRIGHT</t>
        </is>
      </c>
      <c r="D365" s="76" t="n">
        <v>9115</v>
      </c>
      <c r="E365" s="74" t="inlineStr">
        <is>
          <t>CREAM</t>
        </is>
      </c>
      <c r="F365" s="11">
        <f>C365&amp;D365</f>
        <v/>
      </c>
    </row>
    <row r="366" ht="16.2" customHeight="1" s="87">
      <c r="A366" s="63" t="inlineStr">
        <is>
          <t>WA09</t>
        </is>
      </c>
      <c r="B366" s="74" t="inlineStr">
        <is>
          <t>POLYESTER</t>
        </is>
      </c>
      <c r="C366" s="74" t="inlineStr">
        <is>
          <t>150*350 BRIGHT</t>
        </is>
      </c>
      <c r="D366" s="76" t="n">
        <v>9536</v>
      </c>
      <c r="E366" s="74" t="inlineStr">
        <is>
          <t>BROWN</t>
        </is>
      </c>
      <c r="F366" s="11">
        <f>C366&amp;D366</f>
        <v/>
      </c>
    </row>
    <row r="367" ht="16.2" customHeight="1" s="87">
      <c r="A367" s="63" t="inlineStr">
        <is>
          <t>WA10</t>
        </is>
      </c>
      <c r="B367" s="74" t="inlineStr">
        <is>
          <t>POLYESTER</t>
        </is>
      </c>
      <c r="C367" s="74" t="inlineStr">
        <is>
          <t>150*350 BRIGHT</t>
        </is>
      </c>
      <c r="D367" s="76" t="n">
        <v>9494</v>
      </c>
      <c r="E367" s="74" t="inlineStr">
        <is>
          <t>CAMEL</t>
        </is>
      </c>
      <c r="F367" s="11">
        <f>C367&amp;D367</f>
        <v/>
      </c>
    </row>
    <row r="368" ht="16.2" customHeight="1" s="87">
      <c r="A368" s="63" t="inlineStr">
        <is>
          <t>WA11</t>
        </is>
      </c>
      <c r="B368" s="74" t="inlineStr">
        <is>
          <t>POLYESTER</t>
        </is>
      </c>
      <c r="C368" s="74" t="inlineStr">
        <is>
          <t>150*350 BRIGHT</t>
        </is>
      </c>
      <c r="D368" s="76" t="n">
        <v>9567</v>
      </c>
      <c r="E368" s="74" t="inlineStr">
        <is>
          <t>OLIVE</t>
        </is>
      </c>
      <c r="F368" s="11">
        <f>C368&amp;D368</f>
        <v/>
      </c>
    </row>
    <row r="369" ht="16.2" customHeight="1" s="87">
      <c r="A369" s="63" t="inlineStr">
        <is>
          <t>WA12</t>
        </is>
      </c>
      <c r="B369" s="74" t="inlineStr">
        <is>
          <t>POLYESTER</t>
        </is>
      </c>
      <c r="C369" s="74" t="inlineStr">
        <is>
          <t>150*350 BRIGHT</t>
        </is>
      </c>
      <c r="D369" s="76" t="n">
        <v>9377</v>
      </c>
      <c r="E369" s="74" t="inlineStr">
        <is>
          <t>[Person_44]</t>
        </is>
      </c>
      <c r="F369" s="11">
        <f>C369&amp;D369</f>
        <v/>
      </c>
    </row>
    <row r="370" ht="16.2" customHeight="1" s="87">
      <c r="A370" s="63" t="inlineStr">
        <is>
          <t>WA13</t>
        </is>
      </c>
      <c r="B370" s="74" t="inlineStr">
        <is>
          <t>POLYESTER</t>
        </is>
      </c>
      <c r="C370" s="74" t="inlineStr">
        <is>
          <t>150*350 BRIGHT</t>
        </is>
      </c>
      <c r="D370" s="76" t="n">
        <v>4878</v>
      </c>
      <c r="E370" s="74" t="inlineStr">
        <is>
          <t>PEACH</t>
        </is>
      </c>
      <c r="F370" s="11">
        <f>C370&amp;D370</f>
        <v/>
      </c>
    </row>
    <row r="371" ht="16.2" customHeight="1" s="87">
      <c r="A371" s="63" t="inlineStr">
        <is>
          <t>WA14</t>
        </is>
      </c>
      <c r="B371" s="74" t="inlineStr">
        <is>
          <t>POLYESTER</t>
        </is>
      </c>
      <c r="C371" s="74" t="inlineStr">
        <is>
          <t>150*350 BRIGHT</t>
        </is>
      </c>
      <c r="D371" s="76" t="n">
        <v>9499</v>
      </c>
      <c r="E371" s="74" t="inlineStr">
        <is>
          <t>DARK BEIGE</t>
        </is>
      </c>
      <c r="F371" s="11">
        <f>C371&amp;D371</f>
        <v/>
      </c>
    </row>
    <row r="372" ht="16.2" customHeight="1" s="87">
      <c r="A372" s="63" t="inlineStr">
        <is>
          <t>WA15</t>
        </is>
      </c>
      <c r="B372" s="74" t="inlineStr">
        <is>
          <t>POLYESTER</t>
        </is>
      </c>
      <c r="C372" s="74" t="inlineStr">
        <is>
          <t>150*350 BRIGHT</t>
        </is>
      </c>
      <c r="D372" s="74" t="inlineStr">
        <is>
          <t>BLK-BRIGHT</t>
        </is>
      </c>
      <c r="E372" s="74" t="inlineStr">
        <is>
          <t>BLK-BRIGHT</t>
        </is>
      </c>
      <c r="F372" s="11">
        <f>C372&amp;D372</f>
        <v/>
      </c>
    </row>
    <row r="373" ht="16.2" customHeight="1" s="87">
      <c r="A373" s="63" t="inlineStr">
        <is>
          <t>WA16</t>
        </is>
      </c>
      <c r="B373" s="74" t="inlineStr">
        <is>
          <t>POLYESTER</t>
        </is>
      </c>
      <c r="C373" s="74" t="inlineStr">
        <is>
          <t>150*350 BRIGHT</t>
        </is>
      </c>
      <c r="D373" s="74" t="inlineStr">
        <is>
          <t>VIOLET</t>
        </is>
      </c>
      <c r="E373" s="74" t="inlineStr">
        <is>
          <t>VIOLET</t>
        </is>
      </c>
      <c r="F373" s="11">
        <f>C373&amp;D373</f>
        <v/>
      </c>
    </row>
    <row r="374" ht="16.2" customHeight="1" s="87">
      <c r="A374" s="63" t="inlineStr">
        <is>
          <t>WA17</t>
        </is>
      </c>
      <c r="B374" s="74" t="inlineStr">
        <is>
          <t>POLYESTER</t>
        </is>
      </c>
      <c r="C374" s="74" t="inlineStr">
        <is>
          <t>150*350 BRIGHT</t>
        </is>
      </c>
      <c r="D374" s="76" t="n">
        <v>9390</v>
      </c>
      <c r="E374" s="74" t="inlineStr">
        <is>
          <t>RUST</t>
        </is>
      </c>
      <c r="F374" s="11">
        <f>C374&amp;D374</f>
        <v/>
      </c>
    </row>
    <row r="375" ht="16.2" customHeight="1" s="87">
      <c r="A375" s="63" t="inlineStr">
        <is>
          <t>WA18</t>
        </is>
      </c>
      <c r="B375" s="74" t="inlineStr">
        <is>
          <t>POLYESTER</t>
        </is>
      </c>
      <c r="C375" s="74" t="inlineStr">
        <is>
          <t>150*350 BRIGHT</t>
        </is>
      </c>
      <c r="D375" s="76" t="n">
        <v>45060</v>
      </c>
      <c r="E375" s="74" t="inlineStr">
        <is>
          <t>MICRO</t>
        </is>
      </c>
      <c r="F375" s="11">
        <f>C375&amp;D375</f>
        <v/>
      </c>
    </row>
    <row r="376" ht="16.2" customHeight="1" s="87">
      <c r="A376" s="63" t="inlineStr">
        <is>
          <t>WA19</t>
        </is>
      </c>
      <c r="B376" s="74" t="inlineStr">
        <is>
          <t>POLYESTER</t>
        </is>
      </c>
      <c r="C376" s="74" t="inlineStr">
        <is>
          <t>150*350 BRIGHT</t>
        </is>
      </c>
      <c r="D376" s="74" t="inlineStr">
        <is>
          <t>A 211</t>
        </is>
      </c>
      <c r="E376" s="74" t="inlineStr">
        <is>
          <t>BRIGHT</t>
        </is>
      </c>
      <c r="F376" s="11">
        <f>C376&amp;D376</f>
        <v/>
      </c>
    </row>
    <row r="377" ht="16.2" customHeight="1" s="87">
      <c r="A377" s="63" t="inlineStr">
        <is>
          <t>WA20</t>
        </is>
      </c>
      <c r="B377" s="74" t="inlineStr">
        <is>
          <t>POLYESTER</t>
        </is>
      </c>
      <c r="C377" s="74" t="inlineStr">
        <is>
          <t>150*350 BRIGHT</t>
        </is>
      </c>
      <c r="D377" s="76" t="n">
        <v>2276</v>
      </c>
      <c r="E377" s="74" t="inlineStr">
        <is>
          <t>MICRO SILKY</t>
        </is>
      </c>
      <c r="F377" s="11">
        <f>C377&amp;D377</f>
        <v/>
      </c>
    </row>
    <row r="378" ht="16.2" customHeight="1" s="87">
      <c r="A378" s="63" t="inlineStr">
        <is>
          <t>WA21</t>
        </is>
      </c>
      <c r="B378" s="74" t="inlineStr">
        <is>
          <t>POLYESTER</t>
        </is>
      </c>
      <c r="C378" s="74" t="inlineStr">
        <is>
          <t>150*350 BRIGHT</t>
        </is>
      </c>
      <c r="D378" s="74" t="inlineStr">
        <is>
          <t>A 366</t>
        </is>
      </c>
      <c r="E378" s="74" t="inlineStr">
        <is>
          <t>A 366</t>
        </is>
      </c>
      <c r="F378" s="11">
        <f>C378&amp;D378</f>
        <v/>
      </c>
    </row>
    <row r="379" ht="16.2" customHeight="1" s="87">
      <c r="A379" s="63" t="inlineStr">
        <is>
          <t>WA22</t>
        </is>
      </c>
      <c r="B379" s="74" t="inlineStr">
        <is>
          <t>POLYESTER</t>
        </is>
      </c>
      <c r="C379" s="74" t="inlineStr">
        <is>
          <t>150*350 BRIGHT</t>
        </is>
      </c>
      <c r="D379" s="74" t="inlineStr">
        <is>
          <t>TAZZ 106</t>
        </is>
      </c>
      <c r="E379" s="74" t="inlineStr">
        <is>
          <t>GREEN</t>
        </is>
      </c>
      <c r="F379" s="11">
        <f>C379&amp;D379</f>
        <v/>
      </c>
    </row>
    <row r="380" ht="16.2" customHeight="1" s="87">
      <c r="A380" s="63" t="inlineStr">
        <is>
          <t>WA23</t>
        </is>
      </c>
      <c r="B380" s="74" t="inlineStr">
        <is>
          <t>POLYESTER</t>
        </is>
      </c>
      <c r="C380" s="74" t="inlineStr">
        <is>
          <t>150*350 BRIGHT</t>
        </is>
      </c>
      <c r="D380" s="76" t="n">
        <v>45340</v>
      </c>
      <c r="E380" s="74" t="inlineStr">
        <is>
          <t>COFFEE</t>
        </is>
      </c>
      <c r="F380" s="11">
        <f>C380&amp;D380</f>
        <v/>
      </c>
    </row>
    <row r="381" ht="16.2" customHeight="1" s="87">
      <c r="A381" s="63" t="inlineStr">
        <is>
          <t>WA24</t>
        </is>
      </c>
      <c r="B381" s="74" t="inlineStr">
        <is>
          <t>POLYESTER</t>
        </is>
      </c>
      <c r="C381" s="74" t="inlineStr">
        <is>
          <t>150*350 BRIGHT</t>
        </is>
      </c>
      <c r="D381" s="76" t="n">
        <v>2314</v>
      </c>
      <c r="E381" s="74" t="inlineStr">
        <is>
          <t>MICRO LEMON</t>
        </is>
      </c>
      <c r="F381" s="11">
        <f>C381&amp;D381</f>
        <v/>
      </c>
    </row>
    <row r="382" ht="16.2" customHeight="1" s="87">
      <c r="A382" s="63" t="inlineStr">
        <is>
          <t>WA25</t>
        </is>
      </c>
      <c r="B382" s="74" t="inlineStr">
        <is>
          <t>POLYESTER</t>
        </is>
      </c>
      <c r="C382" s="74" t="inlineStr">
        <is>
          <t>150*350 BRIGHT</t>
        </is>
      </c>
      <c r="D382" s="74" t="inlineStr">
        <is>
          <t>A 381</t>
        </is>
      </c>
      <c r="E382" s="74" t="inlineStr">
        <is>
          <t>A 381</t>
        </is>
      </c>
      <c r="F382" s="11">
        <f>C382&amp;D382</f>
        <v/>
      </c>
    </row>
    <row r="383" ht="16.2" customHeight="1" s="87">
      <c r="A383" s="63" t="inlineStr">
        <is>
          <t>WA26</t>
        </is>
      </c>
      <c r="B383" s="74" t="inlineStr">
        <is>
          <t>POLYESTER</t>
        </is>
      </c>
      <c r="C383" s="74" t="inlineStr">
        <is>
          <t>150*350 BRIGHT</t>
        </is>
      </c>
      <c r="D383" s="76" t="n">
        <v>1167</v>
      </c>
      <c r="E383" s="74" t="inlineStr">
        <is>
          <t>CREAM</t>
        </is>
      </c>
      <c r="F383" s="11">
        <f>C383&amp;D383</f>
        <v/>
      </c>
    </row>
    <row r="384" ht="16.2" customHeight="1" s="87">
      <c r="A384" s="63" t="inlineStr">
        <is>
          <t>WA27</t>
        </is>
      </c>
      <c r="B384" s="74" t="inlineStr">
        <is>
          <t>POLYESTER</t>
        </is>
      </c>
      <c r="C384" s="74" t="inlineStr">
        <is>
          <t>150*350 BRIGHT</t>
        </is>
      </c>
      <c r="D384" s="76" t="n">
        <v>2153</v>
      </c>
      <c r="E384" s="74" t="inlineStr">
        <is>
          <t>MICRO M. COFFEE</t>
        </is>
      </c>
      <c r="F384" s="11">
        <f>C384&amp;D384</f>
        <v/>
      </c>
    </row>
    <row r="385" ht="16.2" customHeight="1" s="87">
      <c r="A385" s="63" t="inlineStr">
        <is>
          <t>WA28</t>
        </is>
      </c>
      <c r="B385" s="74" t="inlineStr">
        <is>
          <t>POLYESTER</t>
        </is>
      </c>
      <c r="C385" s="74" t="inlineStr">
        <is>
          <t>150*350 BRIGHT</t>
        </is>
      </c>
      <c r="D385" s="76" t="n">
        <v>2184</v>
      </c>
      <c r="E385" s="74" t="inlineStr">
        <is>
          <t>LT OLIVE</t>
        </is>
      </c>
      <c r="F385" s="11">
        <f>C385&amp;D385</f>
        <v/>
      </c>
    </row>
    <row r="386" ht="16.2" customHeight="1" s="87">
      <c r="A386" s="63" t="inlineStr">
        <is>
          <t>WA29</t>
        </is>
      </c>
      <c r="B386" s="74" t="inlineStr">
        <is>
          <t>POLYESTER</t>
        </is>
      </c>
      <c r="C386" s="74" t="inlineStr">
        <is>
          <t>150*350 BRIGHT</t>
        </is>
      </c>
      <c r="D386" s="74" t="inlineStr">
        <is>
          <t>FOWN-BRIGHT</t>
        </is>
      </c>
      <c r="E386" s="74" t="inlineStr">
        <is>
          <t>FOWN-BRIGHT</t>
        </is>
      </c>
      <c r="F386" s="11">
        <f>C386&amp;D386</f>
        <v/>
      </c>
    </row>
    <row r="387" ht="16.2" customHeight="1" s="87">
      <c r="A387" s="63" t="inlineStr">
        <is>
          <t>WA30</t>
        </is>
      </c>
      <c r="B387" s="74" t="inlineStr">
        <is>
          <t>POLYESTER</t>
        </is>
      </c>
      <c r="C387" s="74" t="inlineStr">
        <is>
          <t>150*350 BRIGHT</t>
        </is>
      </c>
      <c r="D387" s="76" t="n">
        <v>2185</v>
      </c>
      <c r="E387" s="74" t="inlineStr">
        <is>
          <t>SILKY</t>
        </is>
      </c>
      <c r="F387" s="11">
        <f>C387&amp;D387</f>
        <v/>
      </c>
    </row>
    <row r="388" ht="16.2" customHeight="1" s="87">
      <c r="A388" s="63" t="inlineStr">
        <is>
          <t>WA31</t>
        </is>
      </c>
      <c r="B388" s="74" t="inlineStr">
        <is>
          <t>POLYESTER</t>
        </is>
      </c>
      <c r="C388" s="74" t="inlineStr">
        <is>
          <t>150*350 BRIGHT</t>
        </is>
      </c>
      <c r="D388" s="74" t="inlineStr">
        <is>
          <t>MICRO WHITE</t>
        </is>
      </c>
      <c r="E388" s="74" t="inlineStr">
        <is>
          <t>MICRO WHITE</t>
        </is>
      </c>
      <c r="F388" s="11">
        <f>C388&amp;D388</f>
        <v/>
      </c>
    </row>
    <row r="389" ht="16.2" customHeight="1" s="87">
      <c r="A389" s="63" t="inlineStr">
        <is>
          <t>WA32</t>
        </is>
      </c>
      <c r="B389" s="74" t="inlineStr">
        <is>
          <t>POLYESTER</t>
        </is>
      </c>
      <c r="C389" s="74" t="inlineStr">
        <is>
          <t>150*350 BRIGHT</t>
        </is>
      </c>
      <c r="D389" s="76" t="n">
        <v>2214</v>
      </c>
      <c r="E389" s="74" t="inlineStr">
        <is>
          <t>COKOS</t>
        </is>
      </c>
      <c r="F389" s="11">
        <f>C389&amp;D389</f>
        <v/>
      </c>
    </row>
    <row r="390" ht="16.2" customHeight="1" s="87">
      <c r="A390" s="63" t="inlineStr">
        <is>
          <t>WA33</t>
        </is>
      </c>
      <c r="B390" s="74" t="inlineStr">
        <is>
          <t>POLYESTER</t>
        </is>
      </c>
      <c r="C390" s="74" t="inlineStr">
        <is>
          <t>150*350 BRIGHT</t>
        </is>
      </c>
      <c r="D390" s="74" t="inlineStr">
        <is>
          <t>GT 826</t>
        </is>
      </c>
      <c r="E390" s="74" t="inlineStr">
        <is>
          <t>PURPLE</t>
        </is>
      </c>
      <c r="F390" s="11">
        <f>C390&amp;D390</f>
        <v/>
      </c>
    </row>
    <row r="391" ht="16.2" customHeight="1" s="87">
      <c r="A391" s="63" t="inlineStr">
        <is>
          <t>WA34</t>
        </is>
      </c>
      <c r="B391" s="74" t="inlineStr">
        <is>
          <t>POLYESTER</t>
        </is>
      </c>
      <c r="C391" s="74" t="inlineStr">
        <is>
          <t>150*350 BRIGHT</t>
        </is>
      </c>
      <c r="D391" s="74" t="inlineStr">
        <is>
          <t>CAMBO-14</t>
        </is>
      </c>
      <c r="E391" s="74" t="inlineStr">
        <is>
          <t>CAMBO-14</t>
        </is>
      </c>
      <c r="F391" s="11">
        <f>C391&amp;D391</f>
        <v/>
      </c>
    </row>
    <row r="392" ht="16.2" customHeight="1" s="87">
      <c r="A392" s="63" t="inlineStr">
        <is>
          <t>WA35</t>
        </is>
      </c>
      <c r="B392" s="74" t="inlineStr">
        <is>
          <t>POLYESTER</t>
        </is>
      </c>
      <c r="C392" s="74" t="inlineStr">
        <is>
          <t>150*350 BRIGHT</t>
        </is>
      </c>
      <c r="D392" s="74" t="inlineStr">
        <is>
          <t>A 815</t>
        </is>
      </c>
      <c r="E392" s="74" t="inlineStr">
        <is>
          <t>A 815</t>
        </is>
      </c>
      <c r="F392" s="11">
        <f>C392&amp;D392</f>
        <v/>
      </c>
    </row>
    <row r="393" ht="16.2" customHeight="1" s="87">
      <c r="A393" s="63" t="inlineStr">
        <is>
          <t>WA36</t>
        </is>
      </c>
      <c r="B393" s="74" t="inlineStr">
        <is>
          <t>POLYESTER</t>
        </is>
      </c>
      <c r="C393" s="74" t="inlineStr">
        <is>
          <t>150*350 BRIGHT</t>
        </is>
      </c>
      <c r="D393" s="76" t="n">
        <v>2160</v>
      </c>
      <c r="E393" s="74" t="inlineStr">
        <is>
          <t>MICRO RANI</t>
        </is>
      </c>
      <c r="F393" s="11">
        <f>C393&amp;D393</f>
        <v/>
      </c>
    </row>
    <row r="394" ht="16.2" customHeight="1" s="87">
      <c r="A394" s="63" t="inlineStr">
        <is>
          <t>WA37</t>
        </is>
      </c>
      <c r="B394" s="74" t="inlineStr">
        <is>
          <t>POLYESTER</t>
        </is>
      </c>
      <c r="C394" s="74" t="inlineStr">
        <is>
          <t>150*350 BRIGHT</t>
        </is>
      </c>
      <c r="D394" s="74" t="inlineStr">
        <is>
          <t>50056-MICRO</t>
        </is>
      </c>
      <c r="E394" s="74" t="inlineStr">
        <is>
          <t>50056-MICRO</t>
        </is>
      </c>
      <c r="F394" s="11">
        <f>C394&amp;D394</f>
        <v/>
      </c>
    </row>
    <row r="395" ht="16.2" customHeight="1" s="87">
      <c r="A395" s="63" t="inlineStr">
        <is>
          <t>WA38</t>
        </is>
      </c>
      <c r="B395" s="74" t="inlineStr">
        <is>
          <t>POLYESTER</t>
        </is>
      </c>
      <c r="C395" s="74" t="inlineStr">
        <is>
          <t>150*350 BRIGHT</t>
        </is>
      </c>
      <c r="D395" s="74" t="inlineStr">
        <is>
          <t>JESS-5227 MICRO</t>
        </is>
      </c>
      <c r="E395" s="74" t="inlineStr">
        <is>
          <t>JESS-5227 MICRO</t>
        </is>
      </c>
      <c r="F395" s="11">
        <f>C395&amp;D395</f>
        <v/>
      </c>
    </row>
    <row r="396" ht="16.2" customHeight="1" s="87">
      <c r="A396" s="63" t="inlineStr">
        <is>
          <t>WA39</t>
        </is>
      </c>
      <c r="B396" s="74" t="inlineStr">
        <is>
          <t>POLYESTER</t>
        </is>
      </c>
      <c r="C396" s="74" t="inlineStr">
        <is>
          <t>150*350 BRIGHT</t>
        </is>
      </c>
      <c r="D396" s="76" t="n">
        <v>2236</v>
      </c>
      <c r="E396" s="74" t="inlineStr">
        <is>
          <t>CAMEL</t>
        </is>
      </c>
      <c r="F396" s="11">
        <f>C396&amp;D396</f>
        <v/>
      </c>
    </row>
    <row r="397" ht="16.2" customHeight="1" s="87">
      <c r="A397" s="63" t="inlineStr">
        <is>
          <t>WA40</t>
        </is>
      </c>
      <c r="B397" s="74" t="inlineStr">
        <is>
          <t>POLYESTER</t>
        </is>
      </c>
      <c r="C397" s="74" t="inlineStr">
        <is>
          <t>150*350 BRIGHT</t>
        </is>
      </c>
      <c r="D397" s="74" t="inlineStr">
        <is>
          <t>GTR 7978 PRINTED</t>
        </is>
      </c>
      <c r="E397" s="74" t="inlineStr">
        <is>
          <t>GTR 7978 PRINTED</t>
        </is>
      </c>
      <c r="F397" s="11">
        <f>C397&amp;D397</f>
        <v/>
      </c>
    </row>
    <row r="398" ht="16.2" customHeight="1" s="87">
      <c r="A398" s="63" t="inlineStr">
        <is>
          <t>WA41</t>
        </is>
      </c>
      <c r="B398" s="74" t="inlineStr">
        <is>
          <t>POLYESTER</t>
        </is>
      </c>
      <c r="C398" s="74" t="inlineStr">
        <is>
          <t>150*350 BRIGHT</t>
        </is>
      </c>
      <c r="D398" s="74" t="inlineStr">
        <is>
          <t>TAZZ-109- PURPLE</t>
        </is>
      </c>
      <c r="E398" s="74" t="inlineStr">
        <is>
          <t>TAZZ-109- PURPLE</t>
        </is>
      </c>
      <c r="F398" s="11">
        <f>C398&amp;D398</f>
        <v/>
      </c>
    </row>
    <row r="399" ht="16.2" customHeight="1" s="87">
      <c r="A399" s="63" t="inlineStr">
        <is>
          <t>WA42</t>
        </is>
      </c>
      <c r="B399" s="74" t="inlineStr">
        <is>
          <t>POLYESTER</t>
        </is>
      </c>
      <c r="C399" s="74" t="inlineStr">
        <is>
          <t>150*350 BRIGHT</t>
        </is>
      </c>
      <c r="D399" s="76" t="n">
        <v>2267</v>
      </c>
      <c r="E399" s="74" t="inlineStr">
        <is>
          <t>COFFEE</t>
        </is>
      </c>
      <c r="F399" s="11">
        <f>C399&amp;D399</f>
        <v/>
      </c>
    </row>
    <row r="400" ht="16.2" customHeight="1" s="87">
      <c r="A400" s="63" t="inlineStr">
        <is>
          <t>WA43</t>
        </is>
      </c>
      <c r="B400" s="74" t="inlineStr">
        <is>
          <t>POLYESTER</t>
        </is>
      </c>
      <c r="C400" s="74" t="inlineStr">
        <is>
          <t>150*350 BRIGHT</t>
        </is>
      </c>
      <c r="D400" s="76" t="n">
        <v>2246</v>
      </c>
      <c r="E400" s="74" t="inlineStr">
        <is>
          <t>GREY</t>
        </is>
      </c>
      <c r="F400" s="11">
        <f>C400&amp;D400</f>
        <v/>
      </c>
    </row>
    <row r="401" ht="16.2" customHeight="1" s="87">
      <c r="A401" s="63" t="inlineStr">
        <is>
          <t>WA44</t>
        </is>
      </c>
      <c r="B401" s="74" t="inlineStr">
        <is>
          <t>POLYESTER</t>
        </is>
      </c>
      <c r="C401" s="74" t="inlineStr">
        <is>
          <t>150*350 BRIGHT</t>
        </is>
      </c>
      <c r="D401" s="74" t="inlineStr">
        <is>
          <t>[Person_55]</t>
        </is>
      </c>
      <c r="E401" s="74" t="inlineStr">
        <is>
          <t>[Person_55]</t>
        </is>
      </c>
      <c r="F401" s="11">
        <f>C401&amp;D401</f>
        <v/>
      </c>
    </row>
    <row r="402" ht="16.2" customHeight="1" s="87">
      <c r="A402" s="63" t="inlineStr">
        <is>
          <t>WA45</t>
        </is>
      </c>
      <c r="B402" s="74" t="inlineStr">
        <is>
          <t>POLYESTER</t>
        </is>
      </c>
      <c r="C402" s="74" t="inlineStr">
        <is>
          <t>2/150</t>
        </is>
      </c>
      <c r="D402" s="76" t="n">
        <v>6522</v>
      </c>
      <c r="E402" s="74" t="inlineStr">
        <is>
          <t>CAMEL</t>
        </is>
      </c>
      <c r="F402" s="11">
        <f>C402&amp;D402</f>
        <v/>
      </c>
    </row>
    <row r="403" ht="16.2" customHeight="1" s="87">
      <c r="A403" s="63" t="inlineStr">
        <is>
          <t>WA46</t>
        </is>
      </c>
      <c r="B403" s="74" t="inlineStr">
        <is>
          <t>POLYESTER</t>
        </is>
      </c>
      <c r="C403" s="74" t="inlineStr">
        <is>
          <t>2/150</t>
        </is>
      </c>
      <c r="D403" s="76" t="n">
        <v>9489</v>
      </c>
      <c r="E403" s="74" t="inlineStr">
        <is>
          <t>CREAM</t>
        </is>
      </c>
      <c r="F403" s="11">
        <f>C403&amp;D403</f>
        <v/>
      </c>
    </row>
    <row r="404" ht="16.2" customHeight="1" s="87">
      <c r="A404" s="63" t="inlineStr">
        <is>
          <t>WA47</t>
        </is>
      </c>
      <c r="B404" s="74" t="inlineStr">
        <is>
          <t>MONO</t>
        </is>
      </c>
      <c r="C404" s="74" t="inlineStr">
        <is>
          <t>70-D</t>
        </is>
      </c>
      <c r="D404" s="74" t="inlineStr">
        <is>
          <t>MONO WHITE</t>
        </is>
      </c>
      <c r="E404" s="74" t="inlineStr">
        <is>
          <t>MONO WHITE</t>
        </is>
      </c>
      <c r="F404" s="11">
        <f>C404&amp;D404</f>
        <v/>
      </c>
    </row>
    <row r="405" ht="16.2" customHeight="1" s="87">
      <c r="A405" s="63" t="inlineStr">
        <is>
          <t>WA48</t>
        </is>
      </c>
      <c r="B405" s="74" t="inlineStr">
        <is>
          <t>MONO</t>
        </is>
      </c>
      <c r="C405" s="74" t="inlineStr">
        <is>
          <t>70-D</t>
        </is>
      </c>
      <c r="D405" s="74" t="inlineStr">
        <is>
          <t>MONO BLACK</t>
        </is>
      </c>
      <c r="E405" s="74" t="inlineStr">
        <is>
          <t>MONO BLACK</t>
        </is>
      </c>
      <c r="F405" s="11">
        <f>C405&amp;D405</f>
        <v/>
      </c>
    </row>
    <row r="406" ht="16.2" customHeight="1" s="87">
      <c r="A406" s="63" t="inlineStr">
        <is>
          <t>WA49</t>
        </is>
      </c>
      <c r="B406" s="74" t="inlineStr">
        <is>
          <t>MONO</t>
        </is>
      </c>
      <c r="C406" s="74" t="inlineStr">
        <is>
          <t>80-D</t>
        </is>
      </c>
      <c r="D406" s="74" t="inlineStr">
        <is>
          <t>KORA</t>
        </is>
      </c>
      <c r="E406" s="74" t="inlineStr">
        <is>
          <t>KORA</t>
        </is>
      </c>
      <c r="F406" s="11">
        <f>C406&amp;D406</f>
        <v/>
      </c>
    </row>
    <row r="407" ht="16.2" customHeight="1" s="87">
      <c r="A407" s="63" t="inlineStr">
        <is>
          <t>WA50</t>
        </is>
      </c>
      <c r="B407" s="74" t="inlineStr">
        <is>
          <t>MONO</t>
        </is>
      </c>
      <c r="C407" s="74" t="inlineStr">
        <is>
          <t>80-D</t>
        </is>
      </c>
      <c r="D407" s="74" t="inlineStr">
        <is>
          <t>BLACK</t>
        </is>
      </c>
      <c r="E407" s="74" t="inlineStr">
        <is>
          <t>BLACK</t>
        </is>
      </c>
      <c r="F407" s="11">
        <f>C407&amp;D407</f>
        <v/>
      </c>
    </row>
    <row r="408" ht="16.2" customHeight="1" s="87">
      <c r="A408" s="63" t="inlineStr">
        <is>
          <t>WA51</t>
        </is>
      </c>
      <c r="B408" s="74" t="inlineStr">
        <is>
          <t>POLYESTER</t>
        </is>
      </c>
      <c r="C408" s="74" t="inlineStr">
        <is>
          <t>220-D</t>
        </is>
      </c>
      <c r="D408" s="74" t="inlineStr">
        <is>
          <t>MAROON</t>
        </is>
      </c>
      <c r="E408" s="74" t="inlineStr">
        <is>
          <t>MAROON</t>
        </is>
      </c>
      <c r="F408" s="11">
        <f>C408&amp;D408</f>
        <v/>
      </c>
    </row>
    <row r="409" ht="16.2" customHeight="1" s="87">
      <c r="A409" s="63" t="inlineStr">
        <is>
          <t>WA52</t>
        </is>
      </c>
      <c r="B409" s="74" t="inlineStr">
        <is>
          <t>POLYESTER</t>
        </is>
      </c>
      <c r="C409" s="74" t="inlineStr">
        <is>
          <t>220-D</t>
        </is>
      </c>
      <c r="D409" s="74" t="inlineStr">
        <is>
          <t>TAUPE</t>
        </is>
      </c>
      <c r="E409" s="74" t="inlineStr">
        <is>
          <t>TAUPE</t>
        </is>
      </c>
      <c r="F409" s="11">
        <f>C409&amp;D409</f>
        <v/>
      </c>
    </row>
    <row r="410" ht="16.2" customHeight="1" s="87">
      <c r="A410" s="63" t="inlineStr">
        <is>
          <t>WA53</t>
        </is>
      </c>
      <c r="B410" s="77" t="inlineStr">
        <is>
          <t>POLYESTER</t>
        </is>
      </c>
      <c r="C410" s="77" t="inlineStr">
        <is>
          <t>220-D</t>
        </is>
      </c>
      <c r="D410" s="77" t="inlineStr">
        <is>
          <t>SAGE</t>
        </is>
      </c>
      <c r="E410" s="77" t="inlineStr">
        <is>
          <t>SAGE</t>
        </is>
      </c>
      <c r="F410" s="11">
        <f>C410&amp;D410</f>
        <v/>
      </c>
    </row>
    <row r="411" ht="16.2" customHeight="1" s="87">
      <c r="A411" s="63" t="inlineStr">
        <is>
          <t>WA54</t>
        </is>
      </c>
      <c r="B411" s="77" t="inlineStr">
        <is>
          <t>COTTON</t>
        </is>
      </c>
      <c r="C411" s="77" t="inlineStr">
        <is>
          <t>2-40 COMED</t>
        </is>
      </c>
      <c r="D411" s="77" t="inlineStr">
        <is>
          <t>2-40 COTTON COMED</t>
        </is>
      </c>
      <c r="E411" s="77" t="inlineStr">
        <is>
          <t>2-40 COTTON COMED</t>
        </is>
      </c>
      <c r="F411" s="11">
        <f>C411&amp;D411</f>
        <v/>
      </c>
    </row>
    <row r="412" ht="16.2" customHeight="1" s="87">
      <c r="A412" s="63" t="inlineStr">
        <is>
          <t>WA55</t>
        </is>
      </c>
      <c r="B412" s="74" t="inlineStr">
        <is>
          <t>COTTON</t>
        </is>
      </c>
      <c r="C412" s="74" t="inlineStr">
        <is>
          <t>2-40 COTTON CARDED</t>
        </is>
      </c>
      <c r="D412" s="74" t="inlineStr">
        <is>
          <t>2-40 COTTON CARDED</t>
        </is>
      </c>
      <c r="E412" s="74" t="inlineStr">
        <is>
          <t>2-40 COTTON CARDED</t>
        </is>
      </c>
      <c r="F412" s="11">
        <f>C412&amp;D412</f>
        <v/>
      </c>
    </row>
    <row r="413" ht="16.2" customHeight="1" s="87">
      <c r="A413" s="63" t="inlineStr">
        <is>
          <t>WA56</t>
        </is>
      </c>
      <c r="B413" s="74" t="inlineStr">
        <is>
          <t>COTTON</t>
        </is>
      </c>
      <c r="C413" s="74" t="inlineStr">
        <is>
          <t>2/60 COTTON</t>
        </is>
      </c>
      <c r="D413" s="74" t="inlineStr">
        <is>
          <t>2/60 COTTON</t>
        </is>
      </c>
      <c r="E413" s="74" t="inlineStr">
        <is>
          <t>2/60 COTTON</t>
        </is>
      </c>
      <c r="F413" s="11">
        <f>C413&amp;D413</f>
        <v/>
      </c>
    </row>
    <row r="414" ht="16.2" customHeight="1" s="87">
      <c r="A414" s="63" t="inlineStr">
        <is>
          <t>WA57</t>
        </is>
      </c>
      <c r="B414" s="74" t="inlineStr">
        <is>
          <t>COTTON</t>
        </is>
      </c>
      <c r="C414" s="74" t="inlineStr">
        <is>
          <t>2-40 COTTON</t>
        </is>
      </c>
      <c r="D414" s="74" t="inlineStr">
        <is>
          <t>GREY</t>
        </is>
      </c>
      <c r="E414" s="74" t="inlineStr">
        <is>
          <t>GREY</t>
        </is>
      </c>
      <c r="F414" s="11">
        <f>C414&amp;D414</f>
        <v/>
      </c>
    </row>
    <row r="415" ht="16.2" customHeight="1" s="87">
      <c r="A415" s="63" t="inlineStr">
        <is>
          <t>WA58</t>
        </is>
      </c>
      <c r="B415" s="74" t="inlineStr">
        <is>
          <t>COTTON</t>
        </is>
      </c>
      <c r="C415" s="74" t="inlineStr">
        <is>
          <t>2-24 COTTON</t>
        </is>
      </c>
      <c r="D415" s="74" t="inlineStr">
        <is>
          <t>BLUE</t>
        </is>
      </c>
      <c r="E415" s="74" t="inlineStr">
        <is>
          <t>BLUE</t>
        </is>
      </c>
      <c r="F415" s="11">
        <f>C415&amp;D415</f>
        <v/>
      </c>
    </row>
    <row r="416" ht="16.2" customHeight="1" s="87">
      <c r="A416" s="63" t="inlineStr">
        <is>
          <t>WA59</t>
        </is>
      </c>
      <c r="B416" s="74" t="inlineStr">
        <is>
          <t>COTTON</t>
        </is>
      </c>
      <c r="C416" s="74" t="inlineStr">
        <is>
          <t>2-24 COTTON</t>
        </is>
      </c>
      <c r="D416" s="74" t="inlineStr">
        <is>
          <t>GREEN</t>
        </is>
      </c>
      <c r="E416" s="74" t="inlineStr">
        <is>
          <t>GREEN</t>
        </is>
      </c>
      <c r="F416" s="11">
        <f>C416&amp;D416</f>
        <v/>
      </c>
    </row>
    <row r="417" ht="16.2" customHeight="1" s="87">
      <c r="A417" s="63" t="inlineStr">
        <is>
          <t>WA60</t>
        </is>
      </c>
      <c r="B417" s="74" t="inlineStr">
        <is>
          <t>COTTON</t>
        </is>
      </c>
      <c r="C417" s="74" t="inlineStr">
        <is>
          <t>2-24 COTTON</t>
        </is>
      </c>
      <c r="D417" s="74" t="inlineStr">
        <is>
          <t>PINK</t>
        </is>
      </c>
      <c r="E417" s="74" t="inlineStr">
        <is>
          <t>PINK</t>
        </is>
      </c>
      <c r="F417" s="11">
        <f>C417&amp;D417</f>
        <v/>
      </c>
    </row>
    <row r="418" ht="16.2" customHeight="1" s="87">
      <c r="A418" s="63" t="inlineStr">
        <is>
          <t>WA61</t>
        </is>
      </c>
      <c r="B418" s="74" t="inlineStr">
        <is>
          <t>COTTON</t>
        </is>
      </c>
      <c r="C418" s="74" t="inlineStr">
        <is>
          <t>2-24 COTTON</t>
        </is>
      </c>
      <c r="D418" s="74" t="inlineStr">
        <is>
          <t>GREY</t>
        </is>
      </c>
      <c r="E418" s="74" t="inlineStr">
        <is>
          <t>GREY</t>
        </is>
      </c>
      <c r="F418" s="11">
        <f>C418&amp;D418</f>
        <v/>
      </c>
    </row>
    <row r="419" ht="16.2" customHeight="1" s="87">
      <c r="A419" s="63" t="inlineStr">
        <is>
          <t>WA62</t>
        </is>
      </c>
      <c r="B419" s="74" t="inlineStr">
        <is>
          <t>COTTON</t>
        </is>
      </c>
      <c r="C419" s="74" t="inlineStr">
        <is>
          <t>2-24 COTTON</t>
        </is>
      </c>
      <c r="D419" s="74" t="inlineStr">
        <is>
          <t>PEACH</t>
        </is>
      </c>
      <c r="E419" s="74" t="inlineStr">
        <is>
          <t>PEACH</t>
        </is>
      </c>
      <c r="F419" s="11">
        <f>C419&amp;D419</f>
        <v/>
      </c>
    </row>
    <row r="420" ht="16.2" customHeight="1" s="87">
      <c r="A420" s="63" t="inlineStr">
        <is>
          <t>WA63</t>
        </is>
      </c>
      <c r="B420" s="74" t="inlineStr">
        <is>
          <t>COTTON</t>
        </is>
      </c>
      <c r="C420" s="74" t="inlineStr">
        <is>
          <t>2-24 COTTON</t>
        </is>
      </c>
      <c r="D420" s="74" t="inlineStr">
        <is>
          <t>LT PURPLE</t>
        </is>
      </c>
      <c r="E420" s="74" t="inlineStr">
        <is>
          <t>LT PURPLE</t>
        </is>
      </c>
      <c r="F420" s="11">
        <f>C420&amp;D420</f>
        <v/>
      </c>
    </row>
    <row r="421" ht="16.2" customHeight="1" s="87">
      <c r="A421" s="63" t="inlineStr">
        <is>
          <t>WA64</t>
        </is>
      </c>
      <c r="B421" s="74" t="inlineStr">
        <is>
          <t>COTTON</t>
        </is>
      </c>
      <c r="C421" s="74" t="inlineStr">
        <is>
          <t>2-24 COTTON</t>
        </is>
      </c>
      <c r="D421" s="74" t="inlineStr">
        <is>
          <t>KITTY WASH</t>
        </is>
      </c>
      <c r="E421" s="74" t="inlineStr">
        <is>
          <t>KITTY WASH</t>
        </is>
      </c>
      <c r="F421" s="11">
        <f>C421&amp;D421</f>
        <v/>
      </c>
    </row>
    <row r="422" ht="16.2" customHeight="1" s="87">
      <c r="A422" s="63" t="inlineStr">
        <is>
          <t>WA65</t>
        </is>
      </c>
      <c r="B422" s="74" t="inlineStr">
        <is>
          <t>COTTON</t>
        </is>
      </c>
      <c r="C422" s="74" t="inlineStr">
        <is>
          <t>2-24 COTTON</t>
        </is>
      </c>
      <c r="D422" s="74" t="inlineStr">
        <is>
          <t>SEA GREEN</t>
        </is>
      </c>
      <c r="E422" s="74" t="inlineStr">
        <is>
          <t>SEA GREEN</t>
        </is>
      </c>
      <c r="F422" s="11">
        <f>C422&amp;D422</f>
        <v/>
      </c>
    </row>
    <row r="423" ht="16.2" customHeight="1" s="87">
      <c r="A423" s="63" t="inlineStr">
        <is>
          <t>WA66</t>
        </is>
      </c>
      <c r="B423" s="74" t="inlineStr">
        <is>
          <t>COTTON</t>
        </is>
      </c>
      <c r="C423" s="74" t="inlineStr">
        <is>
          <t>2-24 COTTON</t>
        </is>
      </c>
      <c r="D423" s="74" t="inlineStr">
        <is>
          <t>TAUPE (BEIGE)</t>
        </is>
      </c>
      <c r="E423" s="74" t="inlineStr">
        <is>
          <t>TAUPE (BEIGE)</t>
        </is>
      </c>
      <c r="F423" s="11">
        <f>C423&amp;D423</f>
        <v/>
      </c>
    </row>
    <row r="424" ht="16.2" customHeight="1" s="87">
      <c r="A424" s="63" t="inlineStr">
        <is>
          <t>WA67</t>
        </is>
      </c>
      <c r="B424" s="74" t="inlineStr">
        <is>
          <t>COTTON</t>
        </is>
      </c>
      <c r="C424" s="74" t="inlineStr">
        <is>
          <t>2-24 COTTON</t>
        </is>
      </c>
      <c r="D424" s="74" t="inlineStr">
        <is>
          <t>ORCHID</t>
        </is>
      </c>
      <c r="E424" s="74" t="inlineStr">
        <is>
          <t>ORCHID</t>
        </is>
      </c>
      <c r="F424" s="11">
        <f>C424&amp;D424</f>
        <v/>
      </c>
    </row>
    <row r="425" ht="16.2" customHeight="1" s="87">
      <c r="A425" s="63" t="inlineStr">
        <is>
          <t>WA68</t>
        </is>
      </c>
      <c r="B425" s="74" t="inlineStr">
        <is>
          <t>POLYESTER</t>
        </is>
      </c>
      <c r="C425" s="74" t="inlineStr">
        <is>
          <t>150 POLYESTER</t>
        </is>
      </c>
      <c r="D425" s="74" t="inlineStr">
        <is>
          <t>OW77</t>
        </is>
      </c>
      <c r="E425" s="74" t="inlineStr">
        <is>
          <t>BLACK</t>
        </is>
      </c>
      <c r="F425" s="11">
        <f>C425&amp;D425</f>
        <v/>
      </c>
    </row>
    <row r="426" ht="16.2" customHeight="1" s="87">
      <c r="A426" s="63" t="inlineStr">
        <is>
          <t>WA69</t>
        </is>
      </c>
      <c r="B426" s="74" t="inlineStr">
        <is>
          <t>POLYESTER</t>
        </is>
      </c>
      <c r="C426" s="74" t="inlineStr">
        <is>
          <t>150 POLYESTER</t>
        </is>
      </c>
      <c r="D426" s="74" t="inlineStr">
        <is>
          <t>OW55</t>
        </is>
      </c>
      <c r="E426" s="74" t="inlineStr">
        <is>
          <t>YELLOW</t>
        </is>
      </c>
      <c r="F426" s="11">
        <f>C426&amp;D426</f>
        <v/>
      </c>
    </row>
    <row r="427" ht="16.2" customHeight="1" s="87">
      <c r="A427" s="63" t="inlineStr">
        <is>
          <t>WA70</t>
        </is>
      </c>
      <c r="B427" s="74" t="inlineStr">
        <is>
          <t>POLYESTER</t>
        </is>
      </c>
      <c r="C427" s="74" t="inlineStr">
        <is>
          <t>150 POLYESTER</t>
        </is>
      </c>
      <c r="D427" s="74" t="inlineStr">
        <is>
          <t>OW35</t>
        </is>
      </c>
      <c r="E427" s="74" t="inlineStr">
        <is>
          <t>RED</t>
        </is>
      </c>
      <c r="F427" s="11">
        <f>C427&amp;D427</f>
        <v/>
      </c>
    </row>
    <row r="428" ht="16.2" customHeight="1" s="87">
      <c r="A428" s="63" t="inlineStr">
        <is>
          <t>WA71</t>
        </is>
      </c>
      <c r="B428" s="74" t="inlineStr">
        <is>
          <t>POLYESTER</t>
        </is>
      </c>
      <c r="C428" s="74" t="inlineStr">
        <is>
          <t>150 POLYESTER</t>
        </is>
      </c>
      <c r="D428" s="74" t="inlineStr">
        <is>
          <t>OW58</t>
        </is>
      </c>
      <c r="E428" s="74" t="inlineStr">
        <is>
          <t>BROWN</t>
        </is>
      </c>
      <c r="F428" s="11">
        <f>C428&amp;D428</f>
        <v/>
      </c>
    </row>
    <row r="429" ht="16.2" customHeight="1" s="87">
      <c r="A429" s="63" t="inlineStr">
        <is>
          <t>WA72</t>
        </is>
      </c>
      <c r="B429" s="74" t="inlineStr">
        <is>
          <t>POLYESTER</t>
        </is>
      </c>
      <c r="C429" s="74" t="inlineStr">
        <is>
          <t>150 POLYESTER</t>
        </is>
      </c>
      <c r="D429" s="74" t="inlineStr">
        <is>
          <t>OW29</t>
        </is>
      </c>
      <c r="E429" s="74" t="inlineStr">
        <is>
          <t>MAROON</t>
        </is>
      </c>
      <c r="F429" s="11">
        <f>C429&amp;D429</f>
        <v/>
      </c>
    </row>
    <row r="430" ht="16.2" customHeight="1" s="87">
      <c r="A430" s="63" t="inlineStr">
        <is>
          <t>WA73</t>
        </is>
      </c>
      <c r="B430" s="74" t="inlineStr">
        <is>
          <t>POLYESTER</t>
        </is>
      </c>
      <c r="C430" s="74" t="inlineStr">
        <is>
          <t>150 POLYESTER</t>
        </is>
      </c>
      <c r="D430" s="74" t="inlineStr">
        <is>
          <t>OW24</t>
        </is>
      </c>
      <c r="E430" s="74" t="inlineStr">
        <is>
          <t>ACRU</t>
        </is>
      </c>
      <c r="F430" s="11">
        <f>C430&amp;D430</f>
        <v/>
      </c>
    </row>
    <row r="431" ht="16.2" customHeight="1" s="87">
      <c r="A431" s="63" t="inlineStr">
        <is>
          <t>WA74</t>
        </is>
      </c>
      <c r="B431" s="74" t="inlineStr">
        <is>
          <t>POLYESTER</t>
        </is>
      </c>
      <c r="C431" s="74" t="inlineStr">
        <is>
          <t>150 POLYESTER</t>
        </is>
      </c>
      <c r="D431" s="74" t="inlineStr">
        <is>
          <t>OW57</t>
        </is>
      </c>
      <c r="E431" s="74" t="inlineStr">
        <is>
          <t>T BLUE</t>
        </is>
      </c>
      <c r="F431" s="11">
        <f>C431&amp;D431</f>
        <v/>
      </c>
    </row>
    <row r="432" ht="16.2" customHeight="1" s="87">
      <c r="A432" s="63" t="inlineStr">
        <is>
          <t>WA75</t>
        </is>
      </c>
      <c r="B432" s="74" t="inlineStr">
        <is>
          <t>POLYESTER</t>
        </is>
      </c>
      <c r="C432" s="74" t="inlineStr">
        <is>
          <t>150 POLYESTER</t>
        </is>
      </c>
      <c r="D432" s="74" t="inlineStr">
        <is>
          <t>OW121</t>
        </is>
      </c>
      <c r="E432" s="74" t="inlineStr">
        <is>
          <t>LT YELLOW</t>
        </is>
      </c>
      <c r="F432" s="11">
        <f>C432&amp;D432</f>
        <v/>
      </c>
    </row>
    <row r="433" ht="16.2" customHeight="1" s="87">
      <c r="A433" s="63" t="inlineStr">
        <is>
          <t>WA76</t>
        </is>
      </c>
      <c r="B433" s="74" t="inlineStr">
        <is>
          <t>POLYESTER</t>
        </is>
      </c>
      <c r="C433" s="74" t="inlineStr">
        <is>
          <t>150 POLYESTER</t>
        </is>
      </c>
      <c r="D433" s="74" t="inlineStr">
        <is>
          <t>OW47</t>
        </is>
      </c>
      <c r="E433" s="74" t="inlineStr">
        <is>
          <t>RUST</t>
        </is>
      </c>
      <c r="F433" s="11">
        <f>C433&amp;D433</f>
        <v/>
      </c>
    </row>
    <row r="434" ht="16.2" customHeight="1" s="87">
      <c r="A434" s="63" t="inlineStr">
        <is>
          <t>WA77</t>
        </is>
      </c>
      <c r="B434" s="74" t="inlineStr">
        <is>
          <t>POLYESTER</t>
        </is>
      </c>
      <c r="C434" s="74" t="inlineStr">
        <is>
          <t>150 POLYESTER</t>
        </is>
      </c>
      <c r="D434" s="76" t="n">
        <v>473</v>
      </c>
      <c r="E434" s="74" t="inlineStr">
        <is>
          <t>PURPLE</t>
        </is>
      </c>
      <c r="F434" s="11">
        <f>C434&amp;D434</f>
        <v/>
      </c>
    </row>
    <row r="435" ht="16.2" customHeight="1" s="87">
      <c r="A435" s="63" t="inlineStr">
        <is>
          <t>WA78</t>
        </is>
      </c>
      <c r="B435" s="74" t="inlineStr">
        <is>
          <t>POLYESTER</t>
        </is>
      </c>
      <c r="C435" s="74" t="inlineStr">
        <is>
          <t>150 POLYESTER</t>
        </is>
      </c>
      <c r="D435" s="74" t="inlineStr">
        <is>
          <t>OW101</t>
        </is>
      </c>
      <c r="E435" s="74" t="inlineStr">
        <is>
          <t>ORANGE</t>
        </is>
      </c>
      <c r="F435" s="11">
        <f>C435&amp;D435</f>
        <v/>
      </c>
    </row>
    <row r="436" ht="16.2" customHeight="1" s="87">
      <c r="A436" s="63" t="inlineStr">
        <is>
          <t>WA79</t>
        </is>
      </c>
      <c r="B436" s="74" t="inlineStr">
        <is>
          <t>POLYESTER</t>
        </is>
      </c>
      <c r="C436" s="74" t="inlineStr">
        <is>
          <t>150 POLYESTER</t>
        </is>
      </c>
      <c r="D436" s="74" t="inlineStr">
        <is>
          <t>OW3</t>
        </is>
      </c>
      <c r="E436" s="74" t="inlineStr">
        <is>
          <t>D COFFEE</t>
        </is>
      </c>
      <c r="F436" s="11">
        <f>C436&amp;D436</f>
        <v/>
      </c>
    </row>
    <row r="437" ht="16.2" customHeight="1" s="87">
      <c r="A437" s="63" t="inlineStr">
        <is>
          <t>WA80</t>
        </is>
      </c>
      <c r="B437" s="74" t="inlineStr">
        <is>
          <t>POLYESTER</t>
        </is>
      </c>
      <c r="C437" s="74" t="inlineStr">
        <is>
          <t>150 POLYESTER</t>
        </is>
      </c>
      <c r="D437" s="74" t="inlineStr">
        <is>
          <t>O68</t>
        </is>
      </c>
      <c r="E437" s="74" t="inlineStr">
        <is>
          <t>BLUE</t>
        </is>
      </c>
      <c r="F437" s="11">
        <f>C437&amp;D437</f>
        <v/>
      </c>
    </row>
    <row r="438" ht="16.2" customHeight="1" s="87">
      <c r="A438" s="63" t="inlineStr">
        <is>
          <t>WA81</t>
        </is>
      </c>
      <c r="B438" s="74" t="inlineStr">
        <is>
          <t>POLYESTER</t>
        </is>
      </c>
      <c r="C438" s="74" t="inlineStr">
        <is>
          <t>150 POLYESTER</t>
        </is>
      </c>
      <c r="D438" s="74" t="inlineStr">
        <is>
          <t>[Person_56]</t>
        </is>
      </c>
      <c r="E438" s="74" t="inlineStr">
        <is>
          <t>P GREEN</t>
        </is>
      </c>
      <c r="F438" s="11">
        <f>C438&amp;D438</f>
        <v/>
      </c>
    </row>
    <row r="439" ht="16.2" customHeight="1" s="87">
      <c r="A439" s="63" t="inlineStr">
        <is>
          <t>WA82</t>
        </is>
      </c>
      <c r="B439" s="74" t="inlineStr">
        <is>
          <t>POLYESTER</t>
        </is>
      </c>
      <c r="C439" s="74" t="inlineStr">
        <is>
          <t>150 POLYESTER</t>
        </is>
      </c>
      <c r="D439" s="74" t="inlineStr">
        <is>
          <t>O22</t>
        </is>
      </c>
      <c r="E439" s="74" t="inlineStr">
        <is>
          <t>COFFEE</t>
        </is>
      </c>
      <c r="F439" s="11">
        <f>C439&amp;D439</f>
        <v/>
      </c>
    </row>
    <row r="440" ht="16.2" customHeight="1" s="87">
      <c r="A440" s="63" t="inlineStr">
        <is>
          <t>WA83</t>
        </is>
      </c>
      <c r="B440" s="74" t="inlineStr">
        <is>
          <t>POLYESTER</t>
        </is>
      </c>
      <c r="C440" s="74" t="inlineStr">
        <is>
          <t>150 POLYESTER</t>
        </is>
      </c>
      <c r="D440" s="74" t="inlineStr">
        <is>
          <t>O77</t>
        </is>
      </c>
      <c r="E440" s="74" t="inlineStr">
        <is>
          <t>CAMEL</t>
        </is>
      </c>
      <c r="F440" s="11">
        <f>C440&amp;D440</f>
        <v/>
      </c>
    </row>
    <row r="441" ht="16.2" customHeight="1" s="87">
      <c r="A441" s="63" t="inlineStr">
        <is>
          <t>WA84</t>
        </is>
      </c>
      <c r="B441" s="74" t="inlineStr">
        <is>
          <t>POLYESTER</t>
        </is>
      </c>
      <c r="C441" s="74" t="inlineStr">
        <is>
          <t>150 POLYESTER</t>
        </is>
      </c>
      <c r="D441" s="74" t="inlineStr">
        <is>
          <t>O37</t>
        </is>
      </c>
      <c r="E441" s="74" t="inlineStr">
        <is>
          <t>N BLUE</t>
        </is>
      </c>
      <c r="F441" s="11">
        <f>C441&amp;D441</f>
        <v/>
      </c>
    </row>
    <row r="442" ht="16.2" customHeight="1" s="87">
      <c r="A442" s="63" t="inlineStr">
        <is>
          <t>WA85</t>
        </is>
      </c>
      <c r="B442" s="74" t="inlineStr">
        <is>
          <t>POLYESTER</t>
        </is>
      </c>
      <c r="C442" s="74" t="inlineStr">
        <is>
          <t>150 POLYESTER</t>
        </is>
      </c>
      <c r="D442" s="74" t="inlineStr">
        <is>
          <t>O44</t>
        </is>
      </c>
      <c r="E442" s="74" t="inlineStr">
        <is>
          <t>B GREEN</t>
        </is>
      </c>
      <c r="F442" s="11">
        <f>C442&amp;D442</f>
        <v/>
      </c>
    </row>
    <row r="443" ht="16.2" customHeight="1" s="87">
      <c r="A443" s="63" t="inlineStr">
        <is>
          <t>WA86</t>
        </is>
      </c>
      <c r="B443" s="74" t="inlineStr">
        <is>
          <t>POLYESTER</t>
        </is>
      </c>
      <c r="C443" s="74" t="inlineStr">
        <is>
          <t>150 POLYESTER</t>
        </is>
      </c>
      <c r="D443" s="74" t="inlineStr">
        <is>
          <t>O121</t>
        </is>
      </c>
      <c r="E443" s="74" t="inlineStr">
        <is>
          <t>BEIGE</t>
        </is>
      </c>
      <c r="F443" s="11">
        <f>C443&amp;D443</f>
        <v/>
      </c>
    </row>
    <row r="444" ht="16.2" customHeight="1" s="87">
      <c r="A444" s="63" t="inlineStr">
        <is>
          <t>WA87</t>
        </is>
      </c>
      <c r="B444" s="74" t="inlineStr">
        <is>
          <t>POLYESTER</t>
        </is>
      </c>
      <c r="C444" s="74" t="inlineStr">
        <is>
          <t>150 POLYESTER</t>
        </is>
      </c>
      <c r="D444" s="74" t="inlineStr">
        <is>
          <t>O66</t>
        </is>
      </c>
      <c r="E444" s="74" t="inlineStr">
        <is>
          <t>TWISTED</t>
        </is>
      </c>
      <c r="F444" s="11">
        <f>C444&amp;D444</f>
        <v/>
      </c>
    </row>
    <row r="445" ht="16.2" customHeight="1" s="87">
      <c r="A445" s="63" t="inlineStr">
        <is>
          <t>WA88</t>
        </is>
      </c>
      <c r="B445" s="74" t="inlineStr">
        <is>
          <t>POLYESTER</t>
        </is>
      </c>
      <c r="C445" s="74" t="inlineStr">
        <is>
          <t>150 POLYESTER</t>
        </is>
      </c>
      <c r="D445" s="74" t="inlineStr">
        <is>
          <t>O66</t>
        </is>
      </c>
      <c r="E445" s="74" t="inlineStr">
        <is>
          <t>ROTTO BEIGE</t>
        </is>
      </c>
      <c r="F445" s="11">
        <f>C445&amp;D445</f>
        <v/>
      </c>
    </row>
    <row r="446" ht="16.2" customHeight="1" s="87">
      <c r="A446" s="63" t="inlineStr">
        <is>
          <t>WA89</t>
        </is>
      </c>
      <c r="B446" s="74" t="inlineStr">
        <is>
          <t>POLYESTER</t>
        </is>
      </c>
      <c r="C446" s="74" t="inlineStr">
        <is>
          <t>150 POLYESTER</t>
        </is>
      </c>
      <c r="D446" s="74" t="inlineStr">
        <is>
          <t>O35</t>
        </is>
      </c>
      <c r="E446" s="74" t="inlineStr">
        <is>
          <t>R BLUE</t>
        </is>
      </c>
      <c r="F446" s="11">
        <f>C446&amp;D446</f>
        <v/>
      </c>
    </row>
    <row r="447" ht="16.2" customHeight="1" s="87">
      <c r="A447" s="63" t="inlineStr">
        <is>
          <t>WA90</t>
        </is>
      </c>
      <c r="B447" s="74" t="inlineStr">
        <is>
          <t>POLYESTER</t>
        </is>
      </c>
      <c r="C447" s="74" t="inlineStr">
        <is>
          <t>150 POLYESTER</t>
        </is>
      </c>
      <c r="D447" s="76" t="n">
        <v>2555</v>
      </c>
      <c r="E447" s="74" t="inlineStr">
        <is>
          <t>LEMON</t>
        </is>
      </c>
      <c r="F447" s="11">
        <f>C447&amp;D447</f>
        <v/>
      </c>
    </row>
    <row r="448" ht="16.2" customHeight="1" s="87">
      <c r="A448" s="63" t="inlineStr">
        <is>
          <t>WA91</t>
        </is>
      </c>
      <c r="B448" s="74" t="inlineStr">
        <is>
          <t>POLYESTER</t>
        </is>
      </c>
      <c r="C448" s="74" t="inlineStr">
        <is>
          <t>150 POLYESTER</t>
        </is>
      </c>
      <c r="D448" s="74" t="inlineStr">
        <is>
          <t>O262</t>
        </is>
      </c>
      <c r="E448" s="74" t="inlineStr">
        <is>
          <t>GREEN</t>
        </is>
      </c>
      <c r="F448" s="11">
        <f>C448&amp;D448</f>
        <v/>
      </c>
    </row>
    <row r="449" ht="16.2" customHeight="1" s="87">
      <c r="A449" s="63" t="inlineStr">
        <is>
          <t>WA92</t>
        </is>
      </c>
      <c r="B449" s="74" t="inlineStr">
        <is>
          <t>POLYESTER</t>
        </is>
      </c>
      <c r="C449" s="74" t="inlineStr">
        <is>
          <t>150 POLYESTER</t>
        </is>
      </c>
      <c r="D449" s="74" t="inlineStr">
        <is>
          <t>CK 31</t>
        </is>
      </c>
      <c r="E449" s="74" t="inlineStr">
        <is>
          <t>CHILLY RED</t>
        </is>
      </c>
      <c r="F449" s="11">
        <f>C449&amp;D449</f>
        <v/>
      </c>
    </row>
    <row r="450" ht="16.2" customHeight="1" s="87">
      <c r="A450" s="63" t="inlineStr">
        <is>
          <t>WA93</t>
        </is>
      </c>
      <c r="B450" s="74" t="inlineStr">
        <is>
          <t>POLYESTER</t>
        </is>
      </c>
      <c r="C450" s="74" t="inlineStr">
        <is>
          <t>150 POLYESTER</t>
        </is>
      </c>
      <c r="D450" s="74" t="inlineStr">
        <is>
          <t>DOPE BLACK ROTTO</t>
        </is>
      </c>
      <c r="E450" s="74" t="inlineStr">
        <is>
          <t>DOPE BLACK ROTTO</t>
        </is>
      </c>
      <c r="F450" s="11">
        <f>C450&amp;D450</f>
        <v/>
      </c>
    </row>
    <row r="451" ht="16.2" customHeight="1" s="87">
      <c r="A451" s="63" t="inlineStr">
        <is>
          <t>WA94</t>
        </is>
      </c>
      <c r="B451" s="74" t="inlineStr">
        <is>
          <t>POLYESTER</t>
        </is>
      </c>
      <c r="C451" s="74" t="inlineStr">
        <is>
          <t>150 POLYESTER</t>
        </is>
      </c>
      <c r="D451" s="74" t="inlineStr">
        <is>
          <t>KORA TWISTED</t>
        </is>
      </c>
      <c r="E451" s="74" t="inlineStr">
        <is>
          <t>KORA TWISTED</t>
        </is>
      </c>
      <c r="F451" s="11">
        <f>C451&amp;D451</f>
        <v/>
      </c>
    </row>
    <row r="452" ht="16.2" customHeight="1" s="87">
      <c r="A452" s="63" t="inlineStr">
        <is>
          <t>WA95</t>
        </is>
      </c>
      <c r="B452" s="74" t="inlineStr">
        <is>
          <t>POLYESTER</t>
        </is>
      </c>
      <c r="C452" s="74" t="inlineStr">
        <is>
          <t>150 POLYESTER</t>
        </is>
      </c>
      <c r="D452" s="74" t="inlineStr">
        <is>
          <t>TWISTED DOPE BLACK</t>
        </is>
      </c>
      <c r="E452" s="74" t="inlineStr">
        <is>
          <t>TWISTED DOPE BLACK</t>
        </is>
      </c>
      <c r="F452" s="11">
        <f>C452&amp;D452</f>
        <v/>
      </c>
    </row>
    <row r="453" ht="16.2" customHeight="1" s="87">
      <c r="A453" s="63" t="inlineStr">
        <is>
          <t>WA96</t>
        </is>
      </c>
      <c r="B453" s="74" t="inlineStr">
        <is>
          <t>POLYESTER</t>
        </is>
      </c>
      <c r="C453" s="74" t="inlineStr">
        <is>
          <t>150 POLYESTER</t>
        </is>
      </c>
      <c r="D453" s="76" t="n">
        <v>5073</v>
      </c>
      <c r="E453" s="74" t="inlineStr">
        <is>
          <t>YELLOW (DYE)</t>
        </is>
      </c>
      <c r="F453" s="11">
        <f>C453&amp;D453</f>
        <v/>
      </c>
    </row>
    <row r="454" ht="16.2" customHeight="1" s="87">
      <c r="A454" s="63" t="inlineStr">
        <is>
          <t>WA97</t>
        </is>
      </c>
      <c r="B454" s="74" t="inlineStr">
        <is>
          <t>POLYESTER</t>
        </is>
      </c>
      <c r="C454" s="74" t="inlineStr">
        <is>
          <t>150 POLYESTER</t>
        </is>
      </c>
      <c r="D454" s="76" t="n">
        <v>34199</v>
      </c>
      <c r="E454" s="74" t="inlineStr">
        <is>
          <t>SHANGHAI- DYE</t>
        </is>
      </c>
      <c r="F454" s="11">
        <f>C454&amp;D454</f>
        <v/>
      </c>
    </row>
    <row r="455" ht="16.2" customHeight="1" s="87">
      <c r="A455" s="63" t="inlineStr">
        <is>
          <t>WA98</t>
        </is>
      </c>
      <c r="B455" s="74" t="inlineStr">
        <is>
          <t>POLYESTER</t>
        </is>
      </c>
      <c r="C455" s="74" t="inlineStr">
        <is>
          <t>180 POLYESTER</t>
        </is>
      </c>
      <c r="D455" s="74" t="inlineStr">
        <is>
          <t>CHINA ROTO</t>
        </is>
      </c>
      <c r="E455" s="74" t="inlineStr">
        <is>
          <t>CHINA ROTO</t>
        </is>
      </c>
      <c r="F455" s="11">
        <f>C455&amp;D455</f>
        <v/>
      </c>
    </row>
    <row r="456" ht="16.2" customHeight="1" s="87">
      <c r="A456" s="63" t="inlineStr">
        <is>
          <t>WA99</t>
        </is>
      </c>
      <c r="B456" s="74" t="inlineStr">
        <is>
          <t>POLYESTER</t>
        </is>
      </c>
      <c r="C456" s="74" t="inlineStr">
        <is>
          <t>155 D</t>
        </is>
      </c>
      <c r="D456" s="74" t="inlineStr">
        <is>
          <t>BLUE</t>
        </is>
      </c>
      <c r="E456" s="74" t="inlineStr">
        <is>
          <t>BLUE</t>
        </is>
      </c>
      <c r="F456" s="11">
        <f>C456&amp;D456</f>
        <v/>
      </c>
    </row>
    <row r="457" ht="16.2" customHeight="1" s="87">
      <c r="A457" s="63" t="inlineStr">
        <is>
          <t>WA100</t>
        </is>
      </c>
      <c r="B457" s="74" t="inlineStr">
        <is>
          <t>POLYESTER</t>
        </is>
      </c>
      <c r="C457" s="74" t="inlineStr">
        <is>
          <t>155 D</t>
        </is>
      </c>
      <c r="D457" s="74" t="inlineStr">
        <is>
          <t>BEIGE</t>
        </is>
      </c>
      <c r="E457" s="74" t="inlineStr">
        <is>
          <t>BEIGE</t>
        </is>
      </c>
      <c r="F457" s="11">
        <f>C457&amp;D457</f>
        <v/>
      </c>
    </row>
    <row r="458" ht="16.2" customHeight="1" s="87">
      <c r="A458" s="63" t="inlineStr">
        <is>
          <t>WA101</t>
        </is>
      </c>
      <c r="B458" s="74" t="inlineStr">
        <is>
          <t>POLYESTER</t>
        </is>
      </c>
      <c r="C458" s="74" t="inlineStr">
        <is>
          <t>150 POLYESTER</t>
        </is>
      </c>
      <c r="D458" s="74" t="inlineStr">
        <is>
          <t>O43</t>
        </is>
      </c>
      <c r="E458" s="74" t="inlineStr">
        <is>
          <t>LEAF GREEN</t>
        </is>
      </c>
      <c r="F458" s="11">
        <f>C458&amp;D458</f>
        <v/>
      </c>
    </row>
    <row r="459" ht="16.2" customHeight="1" s="87">
      <c r="A459" s="63" t="inlineStr">
        <is>
          <t>WA102</t>
        </is>
      </c>
      <c r="B459" s="74" t="inlineStr">
        <is>
          <t>POLYESTER</t>
        </is>
      </c>
      <c r="C459" s="74" t="inlineStr">
        <is>
          <t>2/150</t>
        </is>
      </c>
      <c r="D459" s="76" t="n">
        <v>232</v>
      </c>
      <c r="E459" s="74" t="inlineStr">
        <is>
          <t>PEACH</t>
        </is>
      </c>
      <c r="F459" s="11">
        <f>C459&amp;D459</f>
        <v/>
      </c>
    </row>
    <row r="460" ht="16.2" customHeight="1" s="87">
      <c r="A460" s="63" t="inlineStr">
        <is>
          <t>WA103</t>
        </is>
      </c>
      <c r="B460" s="74" t="inlineStr">
        <is>
          <t>POLYESTER</t>
        </is>
      </c>
      <c r="C460" s="74" t="inlineStr">
        <is>
          <t>2/150</t>
        </is>
      </c>
      <c r="D460" s="76" t="n">
        <v>4760</v>
      </c>
      <c r="E460" s="74" t="inlineStr">
        <is>
          <t>CHEEKU</t>
        </is>
      </c>
      <c r="F460" s="11">
        <f>C460&amp;D460</f>
        <v/>
      </c>
    </row>
    <row r="461" ht="16.2" customHeight="1" s="87">
      <c r="A461" s="63" t="inlineStr">
        <is>
          <t>WA104</t>
        </is>
      </c>
      <c r="B461" s="74" t="inlineStr">
        <is>
          <t>POLYESTER</t>
        </is>
      </c>
      <c r="C461" s="74" t="inlineStr">
        <is>
          <t>2/150</t>
        </is>
      </c>
      <c r="D461" s="76" t="n">
        <v>577</v>
      </c>
      <c r="E461" s="74" t="inlineStr">
        <is>
          <t>CREAM</t>
        </is>
      </c>
      <c r="F461" s="11">
        <f>C461&amp;D461</f>
        <v/>
      </c>
    </row>
    <row r="462" ht="16.2" customHeight="1" s="87">
      <c r="A462" s="63" t="inlineStr">
        <is>
          <t>WA105</t>
        </is>
      </c>
      <c r="B462" s="74" t="inlineStr">
        <is>
          <t>POLYESTER</t>
        </is>
      </c>
      <c r="C462" s="74" t="inlineStr">
        <is>
          <t>155 D</t>
        </is>
      </c>
      <c r="D462" s="76" t="n">
        <v>45056</v>
      </c>
      <c r="E462" s="74" t="inlineStr">
        <is>
          <t>MEHANDI</t>
        </is>
      </c>
      <c r="F462" s="11">
        <f>C462&amp;D462</f>
        <v/>
      </c>
    </row>
    <row r="463" ht="16.2" customHeight="1" s="87">
      <c r="A463" s="63" t="inlineStr">
        <is>
          <t>WA106</t>
        </is>
      </c>
      <c r="B463" s="74" t="inlineStr">
        <is>
          <t>POLYESTER</t>
        </is>
      </c>
      <c r="C463" s="74" t="inlineStr">
        <is>
          <t>150*350 POLYESTER</t>
        </is>
      </c>
      <c r="D463" s="74" t="inlineStr">
        <is>
          <t>BRIGHT CREAM</t>
        </is>
      </c>
      <c r="E463" s="74" t="inlineStr">
        <is>
          <t>BRIGHT CREAM</t>
        </is>
      </c>
      <c r="F463" s="11">
        <f>C463&amp;D463</f>
        <v/>
      </c>
    </row>
    <row r="464" ht="16.2" customHeight="1" s="87">
      <c r="A464" s="63" t="inlineStr">
        <is>
          <t>WA107</t>
        </is>
      </c>
      <c r="B464" s="74" t="inlineStr">
        <is>
          <t>POLYESTER</t>
        </is>
      </c>
      <c r="C464" s="74" t="inlineStr">
        <is>
          <t>150*350 POLYESTER</t>
        </is>
      </c>
      <c r="D464" s="76" t="n">
        <v>2234</v>
      </c>
      <c r="E464" s="74" t="inlineStr">
        <is>
          <t>LT GOLD</t>
        </is>
      </c>
      <c r="F464" s="11">
        <f>C464&amp;D464</f>
        <v/>
      </c>
    </row>
    <row r="465" ht="16.2" customHeight="1" s="87">
      <c r="A465" s="63" t="inlineStr">
        <is>
          <t>WA108</t>
        </is>
      </c>
      <c r="B465" s="74" t="inlineStr">
        <is>
          <t>POLYESTER</t>
        </is>
      </c>
      <c r="C465" s="74" t="inlineStr">
        <is>
          <t>150*350 POLYESTER</t>
        </is>
      </c>
      <c r="D465" s="74" t="inlineStr">
        <is>
          <t>SILKY BEIGE</t>
        </is>
      </c>
      <c r="E465" s="74" t="inlineStr">
        <is>
          <t>SILKY BEIGE</t>
        </is>
      </c>
      <c r="F465" s="11">
        <f>C465&amp;D465</f>
        <v/>
      </c>
    </row>
    <row r="466" ht="16.2" customHeight="1" s="87">
      <c r="A466" s="63" t="inlineStr">
        <is>
          <t>WA109</t>
        </is>
      </c>
      <c r="B466" s="74" t="inlineStr">
        <is>
          <t>COTTON</t>
        </is>
      </c>
      <c r="C466" s="74" t="inlineStr">
        <is>
          <t>2/30 COTTON</t>
        </is>
      </c>
      <c r="D466" s="74" t="inlineStr">
        <is>
          <t>2/30 COTTON</t>
        </is>
      </c>
      <c r="E466" s="74" t="inlineStr">
        <is>
          <t>2/30 COTTON</t>
        </is>
      </c>
      <c r="F466" s="11">
        <f>C466&amp;D466</f>
        <v/>
      </c>
    </row>
    <row r="467" ht="16.2" customHeight="1" s="87">
      <c r="A467" s="63" t="inlineStr">
        <is>
          <t>[Person_39]</t>
        </is>
      </c>
      <c r="B467" s="74" t="inlineStr">
        <is>
          <t>COTTON</t>
        </is>
      </c>
      <c r="C467" s="74" t="inlineStr">
        <is>
          <t>2/20 COTTON</t>
        </is>
      </c>
      <c r="D467" s="74" t="inlineStr">
        <is>
          <t>SKY BLUE</t>
        </is>
      </c>
      <c r="E467" s="74" t="inlineStr">
        <is>
          <t>SKY BLUE</t>
        </is>
      </c>
      <c r="F467" s="11">
        <f>C467&amp;D467</f>
        <v/>
      </c>
    </row>
    <row r="468" ht="16.2" customHeight="1" s="87">
      <c r="A468" s="63" t="inlineStr">
        <is>
          <t>WA111</t>
        </is>
      </c>
      <c r="B468" s="74" t="inlineStr">
        <is>
          <t>POLYESTER</t>
        </is>
      </c>
      <c r="C468" s="74" t="inlineStr">
        <is>
          <t>150*350 POLYESTER</t>
        </is>
      </c>
      <c r="D468" s="76" t="n">
        <v>11626</v>
      </c>
      <c r="E468" s="74" t="inlineStr">
        <is>
          <t>BRIGHT CREAM</t>
        </is>
      </c>
      <c r="F468" s="11">
        <f>C468&amp;D468</f>
        <v/>
      </c>
    </row>
    <row r="469" ht="16.2" customHeight="1" s="87">
      <c r="A469" s="63" t="inlineStr">
        <is>
          <t>WA112</t>
        </is>
      </c>
      <c r="B469" s="74" t="inlineStr">
        <is>
          <t>POLYESTER</t>
        </is>
      </c>
      <c r="C469" s="74" t="inlineStr">
        <is>
          <t>75 D BRIGHT</t>
        </is>
      </c>
      <c r="D469" s="74" t="inlineStr">
        <is>
          <t>75 D BRIGHT</t>
        </is>
      </c>
      <c r="E469" s="74" t="inlineStr">
        <is>
          <t>75 D BRIGHT</t>
        </is>
      </c>
      <c r="F469" s="11">
        <f>C469&amp;D469</f>
        <v/>
      </c>
    </row>
    <row r="470" ht="16.2" customHeight="1" s="87">
      <c r="A470" s="63" t="inlineStr">
        <is>
          <t>WA113</t>
        </is>
      </c>
      <c r="B470" s="74" t="inlineStr">
        <is>
          <t>POLYESTER</t>
        </is>
      </c>
      <c r="C470" s="74" t="inlineStr">
        <is>
          <t>75 D CATONIC</t>
        </is>
      </c>
      <c r="D470" s="74" t="inlineStr">
        <is>
          <t>75 D CATONIC</t>
        </is>
      </c>
      <c r="E470" s="74" t="inlineStr">
        <is>
          <t>75 D CATONIC</t>
        </is>
      </c>
      <c r="F470" s="11">
        <f>C470&amp;D470</f>
        <v/>
      </c>
    </row>
    <row r="471" ht="15.75" customHeight="1" s="87">
      <c r="A471" s="63" t="inlineStr">
        <is>
          <t>WA114</t>
        </is>
      </c>
      <c r="B471" s="78" t="inlineStr">
        <is>
          <t>COTTON</t>
        </is>
      </c>
      <c r="C471" s="78" t="inlineStr">
        <is>
          <t>2-40-COTTON</t>
        </is>
      </c>
      <c r="D471" s="78" t="inlineStr">
        <is>
          <t>ELI</t>
        </is>
      </c>
      <c r="E471" s="78" t="inlineStr">
        <is>
          <t>ELI</t>
        </is>
      </c>
      <c r="F471" s="11">
        <f>C471&amp;D471</f>
        <v/>
      </c>
    </row>
    <row r="472" ht="15.75" customHeight="1" s="87">
      <c r="A472" s="63" t="inlineStr">
        <is>
          <t>WA115</t>
        </is>
      </c>
      <c r="B472" s="78" t="inlineStr">
        <is>
          <t>POLYESTER</t>
        </is>
      </c>
      <c r="C472" s="78" t="inlineStr">
        <is>
          <t>150 POLYESTER</t>
        </is>
      </c>
      <c r="D472" s="78" t="inlineStr">
        <is>
          <t>TAUPE</t>
        </is>
      </c>
      <c r="E472" s="78" t="inlineStr">
        <is>
          <t>TAUPE</t>
        </is>
      </c>
      <c r="F472" s="11">
        <f>C472&amp;D472</f>
        <v/>
      </c>
    </row>
    <row r="473" ht="15.75" customHeight="1" s="87">
      <c r="A473" s="63" t="inlineStr">
        <is>
          <t>WA116</t>
        </is>
      </c>
      <c r="B473" s="78" t="inlineStr">
        <is>
          <t>POLYESTER</t>
        </is>
      </c>
      <c r="C473" s="78" t="inlineStr">
        <is>
          <t>150 POLYESTER</t>
        </is>
      </c>
      <c r="D473" s="78" t="inlineStr">
        <is>
          <t>DEEP SEA</t>
        </is>
      </c>
      <c r="E473" s="78" t="inlineStr">
        <is>
          <t>DEEP SEA</t>
        </is>
      </c>
      <c r="F473" s="11">
        <f>C473&amp;D473</f>
        <v/>
      </c>
    </row>
    <row r="474" ht="15.75" customHeight="1" s="87">
      <c r="A474" s="63" t="inlineStr">
        <is>
          <t>[Person_57]</t>
        </is>
      </c>
      <c r="B474" s="78" t="inlineStr">
        <is>
          <t>POLYESTER</t>
        </is>
      </c>
      <c r="C474" s="78" t="inlineStr">
        <is>
          <t>150 POLYESTER</t>
        </is>
      </c>
      <c r="D474" s="78" t="inlineStr">
        <is>
          <t>SEA GREEN</t>
        </is>
      </c>
      <c r="E474" s="78" t="inlineStr">
        <is>
          <t>SEA GREEN</t>
        </is>
      </c>
      <c r="F474" s="11">
        <f>C474&amp;D474</f>
        <v/>
      </c>
    </row>
    <row r="475" ht="15.75" customHeight="1" s="87">
      <c r="A475" s="63" t="inlineStr">
        <is>
          <t>[Person_59]</t>
        </is>
      </c>
      <c r="B475" s="78" t="inlineStr">
        <is>
          <t>POLYESTER</t>
        </is>
      </c>
      <c r="C475" s="78" t="inlineStr">
        <is>
          <t>150 POLYESTER</t>
        </is>
      </c>
      <c r="D475" s="78" t="inlineStr">
        <is>
          <t>BURGUNDY</t>
        </is>
      </c>
      <c r="E475" s="78" t="inlineStr">
        <is>
          <t>BURGUNDY</t>
        </is>
      </c>
      <c r="F475" s="11">
        <f>C475&amp;D475</f>
        <v/>
      </c>
    </row>
    <row r="476" ht="15.75" customHeight="1" s="87">
      <c r="A476" s="63" t="inlineStr">
        <is>
          <t>[Person_58]</t>
        </is>
      </c>
      <c r="B476" s="78" t="inlineStr">
        <is>
          <t>POLYESTER</t>
        </is>
      </c>
      <c r="C476" s="78" t="inlineStr">
        <is>
          <t>150 POLYESTER</t>
        </is>
      </c>
      <c r="D476" s="78" t="inlineStr">
        <is>
          <t>N BLUE</t>
        </is>
      </c>
      <c r="E476" s="78" t="inlineStr">
        <is>
          <t>N BLUE</t>
        </is>
      </c>
      <c r="F476" s="11">
        <f>C476&amp;D476</f>
        <v/>
      </c>
    </row>
    <row r="477" ht="15.75" customHeight="1" s="87">
      <c r="A477" s="63" t="inlineStr">
        <is>
          <t>WA120</t>
        </is>
      </c>
      <c r="B477" s="78" t="inlineStr">
        <is>
          <t>POLYESTER</t>
        </is>
      </c>
      <c r="C477" s="78" t="inlineStr">
        <is>
          <t>150 POLYESTER</t>
        </is>
      </c>
      <c r="D477" s="78" t="inlineStr">
        <is>
          <t>AQUA</t>
        </is>
      </c>
      <c r="E477" s="78" t="inlineStr">
        <is>
          <t>AQUA</t>
        </is>
      </c>
      <c r="F477" s="11">
        <f>C477&amp;D477</f>
        <v/>
      </c>
    </row>
  </sheetData>
  <autoFilter ref="A1:F1000"/>
  <printOptions horizontalCentered="1" gridLines="1"/>
  <pageMargins left="0.25" right="0.25" top="0.5" bottom="0.5" header="0" footer="0"/>
  <pageSetup orientation="portrait" fitToHeight="0" pageOrder="overThenDown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2025-05-13T10:25:34Z</dcterms:created>
  <dcterms:modified xsi:type="dcterms:W3CDTF">2025-09-29T17:10:27Z</dcterms:modified>
  <cp:lastModifiedBy>Glenn Kennedy</cp:lastModifiedBy>
</cp:coreProperties>
</file>