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20" windowWidth="24735" windowHeight="12210" tabRatio="600" firstSheet="0" activeTab="0" autoFilterDateGrouping="1"/>
  </bookViews>
  <sheets>
    <sheet name="Cabinet CP data" sheetId="1" state="visible" r:id="rId1"/>
  </sheets>
  <definedNames>
    <definedName name="_xlnm._FilterDatabase" localSheetId="0" hidden="1">'Cabinet CP data'!$A$8:$Q$22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Verdana"/>
      <sz val="10"/>
    </font>
    <font>
      <name val="Verdana"/>
      <family val="2"/>
      <sz val="10"/>
    </font>
    <font>
      <name val="Arial"/>
      <family val="2"/>
      <b val="1"/>
      <sz val="10"/>
    </font>
    <font>
      <name val="Arial"/>
      <family val="2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pivotButton="0" quotePrefix="0" xfId="0"/>
    <xf numFmtId="0" fontId="2" fillId="0" borderId="0" applyProtection="1" pivotButton="0" quotePrefix="0" xfId="1">
      <protection locked="0" hidden="0"/>
    </xf>
    <xf numFmtId="0" fontId="3" fillId="0" borderId="0" applyAlignment="1" applyProtection="1" pivotButton="0" quotePrefix="0" xfId="1">
      <alignment horizontal="center"/>
      <protection locked="0" hidden="0"/>
    </xf>
    <xf numFmtId="0" fontId="3" fillId="0" borderId="0" applyProtection="1" pivotButton="0" quotePrefix="0" xfId="1">
      <protection locked="0" hidden="0"/>
    </xf>
    <xf numFmtId="0" fontId="3" fillId="0" borderId="0" applyAlignment="1" applyProtection="1" pivotButton="0" quotePrefix="0" xfId="1">
      <alignment horizontal="left"/>
      <protection locked="0" hidden="0"/>
    </xf>
    <xf numFmtId="0" fontId="3" fillId="0" borderId="0" applyAlignment="1" pivotButton="0" quotePrefix="0" xfId="1">
      <alignment horizontal="center"/>
    </xf>
    <xf numFmtId="0" fontId="3" fillId="0" borderId="0" pivotButton="0" quotePrefix="0" xfId="1"/>
    <xf numFmtId="0" fontId="1" fillId="0" borderId="0" pivotButton="0" quotePrefix="0" xfId="1"/>
    <xf numFmtId="0" fontId="3" fillId="0" borderId="1" applyProtection="1" pivotButton="0" quotePrefix="0" xfId="1">
      <protection locked="0" hidden="0"/>
    </xf>
    <xf numFmtId="0" fontId="3" fillId="0" borderId="1" applyAlignment="1" applyProtection="1" pivotButton="0" quotePrefix="0" xfId="1">
      <alignment horizontal="center"/>
      <protection locked="0" hidden="0"/>
    </xf>
    <xf numFmtId="0" fontId="3" fillId="0" borderId="1" applyAlignment="1" applyProtection="1" pivotButton="0" quotePrefix="0" xfId="1">
      <alignment horizontal="left"/>
      <protection locked="0" hidden="0"/>
    </xf>
    <xf numFmtId="0" fontId="3" fillId="0" borderId="1" applyAlignment="1" pivotButton="0" quotePrefix="0" xfId="0">
      <alignment horizontal="center" vertical="center" wrapText="1"/>
    </xf>
    <xf numFmtId="14" fontId="3" fillId="0" borderId="0" applyProtection="1" pivotButton="0" quotePrefix="0" xfId="1">
      <protection locked="0" hidden="0"/>
    </xf>
    <xf numFmtId="0" fontId="3" fillId="0" borderId="0" applyAlignment="1" pivotButton="0" quotePrefix="0" xfId="0">
      <alignment horizontal="center"/>
    </xf>
    <xf numFmtId="14" fontId="3" fillId="0" borderId="0" applyProtection="1" pivotButton="0" quotePrefix="0" xfId="0">
      <protection locked="0" hidden="0"/>
    </xf>
    <xf numFmtId="0" fontId="3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/>
    </xf>
    <xf numFmtId="164" fontId="1" fillId="0" borderId="0" pivotButton="0" quotePrefix="0" xfId="1"/>
  </cellXfs>
  <cellStyles count="2">
    <cellStyle name="Normal" xfId="0" builtinId="0"/>
    <cellStyle name="Normal 2" xfId="1"/>
  </cellStyles>
  <dxfs count="6"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ndense val="0"/>
        <color rgb="FF9C6500"/>
        <extend val="0"/>
      </font>
      <fill>
        <patternFill>
          <bgColor rgb="FFFFEB9C"/>
        </patternFill>
      </fill>
    </dxf>
    <dxf>
      <font>
        <condense val="0"/>
        <color rgb="FF9C0006"/>
        <extend val="0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published="0">
    <outlinePr summaryBelow="1" summaryRight="1"/>
    <pageSetUpPr/>
  </sheetPr>
  <dimension ref="A1:X24"/>
  <sheetViews>
    <sheetView tabSelected="1" zoomScale="85" zoomScaleNormal="85" zoomScalePageLayoutView="130" workbookViewId="0">
      <pane ySplit="8" topLeftCell="A9" activePane="bottomLeft" state="frozen"/>
      <selection pane="bottomLeft" activeCell="A24" sqref="A24:F24"/>
    </sheetView>
  </sheetViews>
  <sheetFormatPr baseColWidth="8" defaultColWidth="11" defaultRowHeight="12.75"/>
  <cols>
    <col width="11.75" bestFit="1" customWidth="1" style="3" min="1" max="1"/>
    <col width="6.125" customWidth="1" style="2" min="2" max="2"/>
    <col width="11.75" customWidth="1" style="3" min="3" max="3"/>
    <col width="6.125" customWidth="1" style="2" min="4" max="4"/>
    <col width="13.5" bestFit="1" customWidth="1" style="2" min="5" max="5"/>
    <col width="8.125" customWidth="1" style="2" min="6" max="6"/>
    <col width="10.875" customWidth="1" style="3" min="7" max="7"/>
    <col width="10.875" bestFit="1" customWidth="1" style="3" min="8" max="8"/>
    <col width="16.625" customWidth="1" style="3" min="9" max="9"/>
    <col width="10.375" bestFit="1" customWidth="1" style="3" min="10" max="10"/>
    <col width="24.25" bestFit="1" customWidth="1" style="4" min="11" max="11"/>
    <col width="6.5" customWidth="1" style="5" min="12" max="12"/>
    <col width="8.875" customWidth="1" style="5" min="13" max="13"/>
    <col width="11" customWidth="1" style="6" min="14" max="18"/>
    <col width="19" customWidth="1" style="6" min="19" max="19"/>
    <col width="15.25" customWidth="1" style="6" min="20" max="20"/>
    <col width="11" customWidth="1" style="7" min="21" max="21"/>
    <col width="18.625" customWidth="1" style="17" min="22" max="22"/>
    <col width="17.375" customWidth="1" style="17" min="23" max="23"/>
    <col width="23.625" customWidth="1" style="17" min="24" max="24"/>
    <col width="22.5" customWidth="1" style="7" min="25" max="25"/>
    <col width="11" customWidth="1" style="7" min="26" max="26"/>
    <col width="6.875" customWidth="1" style="7" min="27" max="27"/>
    <col width="7" customWidth="1" style="7" min="28" max="28"/>
    <col width="4" customWidth="1" style="7" min="29" max="29"/>
    <col width="7" customWidth="1" style="7" min="30" max="30"/>
    <col width="9.875" customWidth="1" style="7" min="31" max="31"/>
    <col width="11" customWidth="1" style="7" min="32" max="16384"/>
  </cols>
  <sheetData>
    <row r="1">
      <c r="A1" s="1" t="inlineStr">
        <is>
          <t>EXAMPLE</t>
        </is>
      </c>
      <c r="S1" s="6" t="inlineStr">
        <is>
          <t>Cabinet</t>
        </is>
      </c>
      <c r="T1" s="6" t="inlineStr">
        <is>
          <t>Position</t>
        </is>
      </c>
      <c r="V1" s="7" t="n"/>
      <c r="W1" s="7" t="n"/>
      <c r="X1" s="7" t="n"/>
    </row>
    <row r="2" ht="25.5" customHeight="1">
      <c r="A2" s="8" t="inlineStr">
        <is>
          <t>Exposure Date</t>
        </is>
      </c>
      <c r="B2" s="9" t="inlineStr">
        <is>
          <t>Room</t>
        </is>
      </c>
      <c r="C2" s="8" t="inlineStr">
        <is>
          <t>Cabinet</t>
        </is>
      </c>
      <c r="D2" s="9" t="inlineStr">
        <is>
          <t>Session</t>
        </is>
      </c>
      <c r="E2" s="9" t="inlineStr">
        <is>
          <t>Position</t>
        </is>
      </c>
      <c r="F2" s="9" t="inlineStr">
        <is>
          <t>CFU</t>
        </is>
      </c>
      <c r="G2" s="8" t="inlineStr">
        <is>
          <t>Reading Date</t>
        </is>
      </c>
      <c r="H2" s="8" t="inlineStr">
        <is>
          <t>Read By</t>
        </is>
      </c>
      <c r="I2" s="8" t="inlineStr">
        <is>
          <t>Identification</t>
        </is>
      </c>
      <c r="J2" s="8" t="inlineStr">
        <is>
          <t>[Person_1]</t>
        </is>
      </c>
      <c r="K2" s="10" t="inlineStr">
        <is>
          <t>[Person_2] if CFU/plate &gt; 0</t>
        </is>
      </c>
      <c r="L2" s="11" t="inlineStr">
        <is>
          <t>Pass rate</t>
        </is>
      </c>
      <c r="M2" s="11" t="inlineStr">
        <is>
          <t>Date</t>
        </is>
      </c>
      <c r="N2" s="11" t="inlineStr">
        <is>
          <t>Week</t>
        </is>
      </c>
      <c r="O2" s="11" t="inlineStr">
        <is>
          <t>Month</t>
        </is>
      </c>
      <c r="P2" s="11" t="inlineStr">
        <is>
          <t>Month No</t>
        </is>
      </c>
      <c r="Q2" s="11" t="inlineStr">
        <is>
          <t>Year</t>
        </is>
      </c>
      <c r="S2" s="6" t="inlineStr">
        <is>
          <t>BSC 1200 2</t>
        </is>
      </c>
      <c r="T2" s="6" t="inlineStr">
        <is>
          <t>Cabinet</t>
        </is>
      </c>
      <c r="V2" s="7" t="n"/>
      <c r="W2" s="7" t="n"/>
      <c r="X2" s="7" t="n"/>
    </row>
    <row r="3">
      <c r="A3" s="12" t="n">
        <v>38580</v>
      </c>
      <c r="B3" s="2" t="n">
        <v>1</v>
      </c>
      <c r="C3" s="3" t="inlineStr">
        <is>
          <t>HLFC 1500 1</t>
        </is>
      </c>
      <c r="D3" s="2" t="n">
        <v>1</v>
      </c>
      <c r="E3" s="2" t="inlineStr">
        <is>
          <t>Cabinet</t>
        </is>
      </c>
      <c r="F3" s="2" t="n">
        <v>0</v>
      </c>
      <c r="G3" s="12" t="n">
        <v>38576</v>
      </c>
      <c r="H3" s="3" t="inlineStr">
        <is>
          <t>RLW</t>
        </is>
      </c>
      <c r="L3" s="13">
        <f>IF($F$3="NR","Not received",IF($F$3&lt;0.6,"Pass",IF($F$3&lt;1,"Warning","Action")))</f>
        <v/>
      </c>
      <c r="M3" s="13">
        <f>CONCATENATE($O$3," ",$Q$3)</f>
        <v/>
      </c>
      <c r="N3" s="13">
        <f>WEEKNUM($A$3)</f>
        <v/>
      </c>
      <c r="O3" s="5">
        <f>LOOKUP($P$3,{1,2,3,4,5,6,7,8,9,10,11,12,""},{"Jan","Feb","Mar","Apr","May","Jun","Jul","Aug","Sep","Oct","Nov","Dec",""})</f>
        <v/>
      </c>
      <c r="P3" s="5">
        <f>MONTH($A$3)</f>
        <v/>
      </c>
      <c r="Q3" s="13">
        <f>YEAR($A$3)</f>
        <v/>
      </c>
      <c r="S3" s="6" t="inlineStr">
        <is>
          <t>BSC 1200 3</t>
        </is>
      </c>
      <c r="T3" s="6" t="inlineStr">
        <is>
          <t>Baxa</t>
        </is>
      </c>
      <c r="V3" s="7" t="n"/>
      <c r="W3" s="7" t="n"/>
      <c r="X3" s="7" t="n"/>
    </row>
    <row r="4">
      <c r="A4" s="12" t="n"/>
      <c r="G4" s="12" t="n"/>
      <c r="N4" s="5" t="n"/>
      <c r="O4" s="5" t="n"/>
      <c r="P4" s="5" t="n"/>
      <c r="Q4" s="5" t="n"/>
      <c r="S4" s="6" t="inlineStr">
        <is>
          <t>BSC 1800 1</t>
        </is>
      </c>
      <c r="T4" s="6" t="inlineStr">
        <is>
          <t>Balance</t>
        </is>
      </c>
      <c r="V4" s="7" t="n"/>
      <c r="W4" s="7" t="n"/>
      <c r="X4" s="7" t="n"/>
    </row>
    <row r="5">
      <c r="A5" s="14" t="inlineStr">
        <is>
          <t>If sampling position is not determinable record as ND.</t>
        </is>
      </c>
      <c r="G5" s="12" t="n"/>
      <c r="N5" s="5" t="n"/>
      <c r="O5" s="5" t="n"/>
      <c r="P5" s="5" t="n"/>
      <c r="Q5" s="5" t="n"/>
      <c r="S5" s="6" t="inlineStr">
        <is>
          <t>BSC 1800 2</t>
        </is>
      </c>
      <c r="T5" s="6" t="inlineStr">
        <is>
          <t>Roller</t>
        </is>
      </c>
      <c r="V5" s="7" t="n"/>
      <c r="W5" s="7" t="n"/>
      <c r="X5" s="7" t="n"/>
    </row>
    <row r="6">
      <c r="A6" s="14" t="inlineStr">
        <is>
          <t>Where results are not received enter NR</t>
        </is>
      </c>
      <c r="S6" s="6" t="inlineStr">
        <is>
          <t>BSC 1800 3</t>
        </is>
      </c>
      <c r="T6" s="6" t="inlineStr">
        <is>
          <t>[Person_3]</t>
        </is>
      </c>
      <c r="V6" s="7" t="n"/>
      <c r="W6" s="7" t="n"/>
      <c r="X6" s="7" t="n"/>
    </row>
    <row r="7">
      <c r="A7" s="14" t="n"/>
      <c r="S7" s="6" t="inlineStr">
        <is>
          <t>BSC 1800 4</t>
        </is>
      </c>
      <c r="T7" s="6" t="inlineStr">
        <is>
          <t>[Person_4]</t>
        </is>
      </c>
      <c r="V7" s="7" t="n"/>
      <c r="W7" s="7" t="n"/>
      <c r="X7" s="7" t="n"/>
    </row>
    <row r="8" ht="25.5" customHeight="1">
      <c r="A8" s="3" t="inlineStr">
        <is>
          <t>Exposure Date</t>
        </is>
      </c>
      <c r="B8" s="2" t="inlineStr">
        <is>
          <t>Room</t>
        </is>
      </c>
      <c r="C8" s="3" t="inlineStr">
        <is>
          <t>Cabinet</t>
        </is>
      </c>
      <c r="D8" s="2" t="inlineStr">
        <is>
          <t>Session</t>
        </is>
      </c>
      <c r="E8" s="2" t="inlineStr">
        <is>
          <t>Position</t>
        </is>
      </c>
      <c r="F8" s="2" t="inlineStr">
        <is>
          <t>CFU</t>
        </is>
      </c>
      <c r="G8" s="3" t="inlineStr">
        <is>
          <t>Reading Date</t>
        </is>
      </c>
      <c r="H8" s="3" t="inlineStr">
        <is>
          <t>Read By</t>
        </is>
      </c>
      <c r="I8" s="3" t="inlineStr">
        <is>
          <t>Identification</t>
        </is>
      </c>
      <c r="J8" s="3" t="inlineStr">
        <is>
          <t>[Person_1]</t>
        </is>
      </c>
      <c r="K8" s="4" t="inlineStr">
        <is>
          <t>[Person_2] if CFU/plate &gt; 0</t>
        </is>
      </c>
      <c r="L8" s="15" t="inlineStr">
        <is>
          <t>Pass rate</t>
        </is>
      </c>
      <c r="M8" s="15" t="inlineStr">
        <is>
          <t>Date</t>
        </is>
      </c>
      <c r="N8" s="15" t="inlineStr">
        <is>
          <t>Week</t>
        </is>
      </c>
      <c r="O8" s="15" t="inlineStr">
        <is>
          <t>Month</t>
        </is>
      </c>
      <c r="P8" s="15" t="inlineStr">
        <is>
          <t>Month No</t>
        </is>
      </c>
      <c r="Q8" s="15" t="inlineStr">
        <is>
          <t>Year</t>
        </is>
      </c>
      <c r="S8" s="6" t="inlineStr">
        <is>
          <t>BSC 1800 5</t>
        </is>
      </c>
      <c r="T8" s="6" t="inlineStr">
        <is>
          <t>Trolley</t>
        </is>
      </c>
      <c r="V8" s="7" t="n"/>
      <c r="W8" s="7" t="n"/>
      <c r="X8" s="7" t="n"/>
    </row>
    <row r="9">
      <c r="G9" s="12" t="n">
        <v>38576</v>
      </c>
      <c r="H9" s="3" t="inlineStr">
        <is>
          <t>RLW</t>
        </is>
      </c>
      <c r="L9" s="16">
        <f>IF($A$24="","",IF($F$24="","Awaiting data",IF($F$24="NR","Not received",IF($F$24&lt;3,"Pass",IF($F$24&lt;5,"Warning","Action")))))</f>
        <v/>
      </c>
      <c r="M9" s="16">
        <f>CONCATENATE($O$9," ",$Q$9)</f>
        <v/>
      </c>
      <c r="N9" s="16">
        <f>IF($A$24="","",WEEKNUM($A$24))</f>
        <v/>
      </c>
      <c r="O9" s="16">
        <f>LOOKUP($P$9,{1,2,3,4,5,6,7,8,9,10,11,12,""},{"Jan","Feb","Mar","Apr","May","Jun","Jul","Aug","Sept","Oct","Nov","Dec",""})</f>
        <v/>
      </c>
      <c r="P9" s="16">
        <f>IF($A$24="","",MONTH($A$24))</f>
        <v/>
      </c>
      <c r="Q9" s="16">
        <f>IF($A$24="","",YEAR($A$24))</f>
        <v/>
      </c>
      <c r="S9" s="6" t="inlineStr">
        <is>
          <t>BSC 1800 6</t>
        </is>
      </c>
      <c r="T9" s="6" t="inlineStr">
        <is>
          <t>NR</t>
        </is>
      </c>
      <c r="V9" s="7" t="n"/>
      <c r="W9" s="7" t="n"/>
      <c r="X9" s="7" t="n"/>
    </row>
    <row r="10">
      <c r="A10" s="12" t="n">
        <v>38573</v>
      </c>
      <c r="B10" s="2" t="n">
        <v>1</v>
      </c>
      <c r="C10" s="3" t="inlineStr">
        <is>
          <t>HLFC 1800 1</t>
        </is>
      </c>
      <c r="D10" s="2" t="n">
        <v>1</v>
      </c>
      <c r="E10" s="2" t="inlineStr">
        <is>
          <t>Balance</t>
        </is>
      </c>
      <c r="F10" s="2" t="n">
        <v>0</v>
      </c>
      <c r="G10" s="12" t="n">
        <v>38576</v>
      </c>
      <c r="H10" s="3" t="inlineStr">
        <is>
          <t>RLW</t>
        </is>
      </c>
      <c r="L10" s="16">
        <f>IF($A$10="","",IF($F$10="","Awaiting data",IF($F$10="NR","Not received",IF($F$10&lt;3,"Pass",IF($F$10&lt;5,"Warning","Action")))))</f>
        <v/>
      </c>
      <c r="M10" s="16">
        <f>CONCATENATE($O$10," ",$Q$10)</f>
        <v/>
      </c>
      <c r="N10" s="16">
        <f>IF($A$10="","",WEEKNUM($A$10))</f>
        <v/>
      </c>
      <c r="O10" s="16">
        <f>LOOKUP($P$10,{1,2,3,4,5,6,7,8,9,10,11,12,""},{"Jan","Feb","Mar","Apr","May","Jun","Jul","Aug","Sept","Oct","Nov","Dec",""})</f>
        <v/>
      </c>
      <c r="P10" s="16">
        <f>IF($A$10="","",MONTH($A$10))</f>
        <v/>
      </c>
      <c r="Q10" s="16">
        <f>IF($A$10="","",YEAR($A$10))</f>
        <v/>
      </c>
      <c r="S10" s="6" t="inlineStr">
        <is>
          <t>HLFC 1500 1</t>
        </is>
      </c>
      <c r="V10" s="7" t="n"/>
      <c r="W10" s="7" t="n"/>
      <c r="X10" s="7" t="n"/>
    </row>
    <row r="11">
      <c r="A11" s="12" t="n">
        <v>38573</v>
      </c>
      <c r="B11" s="2" t="n">
        <v>1</v>
      </c>
      <c r="C11" s="3" t="inlineStr">
        <is>
          <t>HLFC 1800 1</t>
        </is>
      </c>
      <c r="D11" s="2" t="n">
        <v>2</v>
      </c>
      <c r="E11" s="2" t="inlineStr">
        <is>
          <t>NR</t>
        </is>
      </c>
      <c r="F11" s="2" t="n">
        <v>0</v>
      </c>
      <c r="G11" s="12" t="n">
        <v>38576</v>
      </c>
      <c r="H11" s="3" t="inlineStr">
        <is>
          <t>RLW</t>
        </is>
      </c>
      <c r="L11" s="16">
        <f>IF($A$11="","",IF($F$11="","Awaiting data",IF($F$11="NR","Not received",IF($F$11&lt;3,"Pass",IF($F$11&lt;5,"Warning","Action")))))</f>
        <v/>
      </c>
      <c r="M11" s="16">
        <f>CONCATENATE($O$11," ",$Q$11)</f>
        <v/>
      </c>
      <c r="N11" s="16">
        <f>IF($A$11="","",WEEKNUM($A$11))</f>
        <v/>
      </c>
      <c r="O11" s="16">
        <f>LOOKUP($P$11,{1,2,3,4,5,6,7,8,9,10,11,12,""},{"Jan","Feb","Mar","Apr","May","Jun","Jul","Aug","Sept","Oct","Nov","Dec",""})</f>
        <v/>
      </c>
      <c r="P11" s="16">
        <f>IF($A$11="","",MONTH($A$11))</f>
        <v/>
      </c>
      <c r="Q11" s="16">
        <f>IF($A$11="","",YEAR($A$11))</f>
        <v/>
      </c>
      <c r="S11" s="6" t="inlineStr">
        <is>
          <t>HLFC 1800 1</t>
        </is>
      </c>
      <c r="V11" s="7" t="n"/>
      <c r="W11" s="7" t="n"/>
      <c r="X11" s="7" t="n"/>
    </row>
    <row r="12">
      <c r="A12" s="12" t="n">
        <v>38573</v>
      </c>
      <c r="B12" s="2" t="n">
        <v>1</v>
      </c>
      <c r="C12" s="3" t="inlineStr">
        <is>
          <t>HLFC 1500 1</t>
        </is>
      </c>
      <c r="D12" s="2" t="n">
        <v>2</v>
      </c>
      <c r="E12" s="2" t="inlineStr">
        <is>
          <t>Cabinet</t>
        </is>
      </c>
      <c r="F12" s="2" t="n">
        <v>0</v>
      </c>
      <c r="G12" s="12" t="n">
        <v>38576</v>
      </c>
      <c r="H12" s="3" t="inlineStr">
        <is>
          <t>RLW</t>
        </is>
      </c>
      <c r="L12" s="16">
        <f>IF($A$12="","",IF($F$12="","Awaiting data",IF($F$12="NR","Not received",IF($F$12&lt;3,"Pass",IF($F$12&lt;5,"Warning","Action")))))</f>
        <v/>
      </c>
      <c r="M12" s="16">
        <f>CONCATENATE($O$12," ",$Q$12)</f>
        <v/>
      </c>
      <c r="N12" s="16">
        <f>IF($A$12="","",WEEKNUM($A$12))</f>
        <v/>
      </c>
      <c r="O12" s="16">
        <f>LOOKUP($P$12,{1,2,3,4,5,6,7,8,9,10,11,12,""},{"Jan","Feb","Mar","Apr","May","Jun","Jul","Aug","Sept","Oct","Nov","Dec",""})</f>
        <v/>
      </c>
      <c r="P12" s="16">
        <f>IF($A$12="","",MONTH($A$12))</f>
        <v/>
      </c>
      <c r="Q12" s="16">
        <f>IF($A$12="","",YEAR($A$12))</f>
        <v/>
      </c>
      <c r="S12" s="6" t="inlineStr">
        <is>
          <t>HLFC 1800 2</t>
        </is>
      </c>
      <c r="V12" s="7" t="n"/>
      <c r="W12" s="7" t="n"/>
      <c r="X12" s="7" t="n"/>
    </row>
    <row r="13">
      <c r="A13" s="12" t="n">
        <v>38573</v>
      </c>
      <c r="B13" s="2" t="n">
        <v>2</v>
      </c>
      <c r="C13" s="3" t="inlineStr">
        <is>
          <t>BSC 1800 1</t>
        </is>
      </c>
      <c r="D13" s="2" t="n">
        <v>1</v>
      </c>
      <c r="E13" s="2" t="inlineStr">
        <is>
          <t>Cabinet</t>
        </is>
      </c>
      <c r="F13" s="2" t="n">
        <v>0</v>
      </c>
      <c r="G13" s="12" t="n">
        <v>38576</v>
      </c>
      <c r="H13" s="3" t="inlineStr">
        <is>
          <t>RLW</t>
        </is>
      </c>
      <c r="L13" s="16">
        <f>IF($A$13="","",IF($F$13="","Awaiting data",IF($F$13="NR","Not received",IF($F$13&lt;3,"Pass",IF($F$13&lt;5,"Warning","Action")))))</f>
        <v/>
      </c>
      <c r="M13" s="16">
        <f>CONCATENATE($O$13," ",$Q$13)</f>
        <v/>
      </c>
      <c r="N13" s="16">
        <f>IF($A$13="","",WEEKNUM($A$13))</f>
        <v/>
      </c>
      <c r="O13" s="16">
        <f>LOOKUP($P$13,{1,2,3,4,5,6,7,8,9,10,11,12,""},{"Jan","Feb","Mar","Apr","May","Jun","Jul","Aug","Sept","Oct","Nov","Dec",""})</f>
        <v/>
      </c>
      <c r="P13" s="16">
        <f>IF($A$13="","",MONTH($A$13))</f>
        <v/>
      </c>
      <c r="Q13" s="16">
        <f>IF($A$13="","",YEAR($A$13))</f>
        <v/>
      </c>
      <c r="S13" s="6" t="inlineStr">
        <is>
          <t>HLFC 1800 3</t>
        </is>
      </c>
      <c r="V13" s="7" t="n"/>
      <c r="W13" s="7" t="n"/>
      <c r="X13" s="7" t="n"/>
    </row>
    <row r="14">
      <c r="A14" s="12" t="n">
        <v>38573</v>
      </c>
      <c r="B14" s="2" t="n">
        <v>2</v>
      </c>
      <c r="C14" s="3" t="inlineStr">
        <is>
          <t>BSC 1200 2</t>
        </is>
      </c>
      <c r="D14" s="2" t="n">
        <v>1</v>
      </c>
      <c r="E14" s="2" t="inlineStr">
        <is>
          <t>Trolley</t>
        </is>
      </c>
      <c r="F14" s="2" t="n">
        <v>0</v>
      </c>
      <c r="G14" s="12" t="n">
        <v>38576</v>
      </c>
      <c r="H14" s="3" t="inlineStr">
        <is>
          <t>RLW</t>
        </is>
      </c>
      <c r="L14" s="16">
        <f>IF($A$14="","",IF($F$14="","Awaiting data",IF($F$14="NR","Not received",IF($F$14&lt;3,"Pass",IF($F$14&lt;5,"Warning","Action")))))</f>
        <v/>
      </c>
      <c r="M14" s="16">
        <f>CONCATENATE($O$14," ",$Q$14)</f>
        <v/>
      </c>
      <c r="N14" s="16">
        <f>IF($A$14="","",WEEKNUM($A$14))</f>
        <v/>
      </c>
      <c r="O14" s="16">
        <f>LOOKUP($P$14,{1,2,3,4,5,6,7,8,9,10,11,12,""},{"Jan","Feb","Mar","Apr","May","Jun","Jul","Aug","Sept","Oct","Nov","Dec",""})</f>
        <v/>
      </c>
      <c r="P14" s="16">
        <f>IF($A$14="","",MONTH($A$14))</f>
        <v/>
      </c>
      <c r="Q14" s="16">
        <f>IF($A$14="","",YEAR($A$14))</f>
        <v/>
      </c>
      <c r="V14" s="7" t="n"/>
      <c r="W14" s="7" t="n"/>
      <c r="X14" s="7" t="n"/>
    </row>
    <row r="15">
      <c r="A15" s="12" t="n">
        <v>38573</v>
      </c>
      <c r="B15" s="2" t="n">
        <v>2</v>
      </c>
      <c r="C15" s="3" t="inlineStr">
        <is>
          <t>BSC 1800 1</t>
        </is>
      </c>
      <c r="D15" s="2" t="n">
        <v>2</v>
      </c>
      <c r="E15" s="2" t="inlineStr">
        <is>
          <t>Baxa</t>
        </is>
      </c>
      <c r="F15" s="2" t="n">
        <v>0</v>
      </c>
      <c r="G15" s="12" t="n">
        <v>38576</v>
      </c>
      <c r="H15" s="3" t="inlineStr">
        <is>
          <t>RLW</t>
        </is>
      </c>
      <c r="L15" s="16">
        <f>IF($A$15="","",IF($F$15="","Awaiting data",IF($F$15="NR","Not received",IF($F$15&lt;3,"Pass",IF($F$15&lt;5,"Warning","Action")))))</f>
        <v/>
      </c>
      <c r="M15" s="16">
        <f>CONCATENATE($O$15," ",$Q$15)</f>
        <v/>
      </c>
      <c r="N15" s="16">
        <f>IF($A$15="","",WEEKNUM($A$15))</f>
        <v/>
      </c>
      <c r="O15" s="16">
        <f>LOOKUP($P$15,{1,2,3,4,5,6,7,8,9,10,11,12,""},{"Jan","Feb","Mar","Apr","May","Jun","Jul","Aug","Sept","Oct","Nov","Dec",""})</f>
        <v/>
      </c>
      <c r="P15" s="16">
        <f>IF($A$15="","",MONTH($A$15))</f>
        <v/>
      </c>
      <c r="Q15" s="16">
        <f>IF($A$15="","",YEAR($A$15))</f>
        <v/>
      </c>
      <c r="V15" s="7" t="n"/>
      <c r="W15" s="7" t="n"/>
      <c r="X15" s="7" t="n"/>
    </row>
    <row r="16">
      <c r="A16" s="12" t="n">
        <v>38573</v>
      </c>
      <c r="B16" s="2" t="n">
        <v>2</v>
      </c>
      <c r="C16" s="3" t="inlineStr">
        <is>
          <t>BSC 1200 2</t>
        </is>
      </c>
      <c r="D16" s="2" t="n">
        <v>2</v>
      </c>
      <c r="E16" s="2" t="inlineStr">
        <is>
          <t>Balance</t>
        </is>
      </c>
      <c r="F16" s="2" t="n">
        <v>0</v>
      </c>
      <c r="G16" s="12" t="n">
        <v>38576</v>
      </c>
      <c r="H16" s="3" t="inlineStr">
        <is>
          <t>RLW</t>
        </is>
      </c>
      <c r="L16" s="16">
        <f>IF($A$16="","",IF($F$16="","Awaiting data",IF($F$16="NR","Not received",IF($F$16&lt;3,"Pass",IF($F$16&lt;5,"Warning","Action")))))</f>
        <v/>
      </c>
      <c r="M16" s="16">
        <f>CONCATENATE($O$16," ",$Q$16)</f>
        <v/>
      </c>
      <c r="N16" s="16">
        <f>IF($A$16="","",WEEKNUM($A$16))</f>
        <v/>
      </c>
      <c r="O16" s="16">
        <f>LOOKUP($P$16,{1,2,3,4,5,6,7,8,9,10,11,12,""},{"Jan","Feb","Mar","Apr","May","Jun","Jul","Aug","Sept","Oct","Nov","Dec",""})</f>
        <v/>
      </c>
      <c r="P16" s="16">
        <f>IF($A$16="","",MONTH($A$16))</f>
        <v/>
      </c>
      <c r="Q16" s="16">
        <f>IF($A$16="","",YEAR($A$16))</f>
        <v/>
      </c>
      <c r="V16" s="7" t="n"/>
      <c r="W16" s="7" t="n"/>
      <c r="X16" s="7" t="n"/>
    </row>
    <row r="17">
      <c r="A17" s="12" t="n">
        <v>38573</v>
      </c>
      <c r="B17" s="2" t="n">
        <v>2</v>
      </c>
      <c r="C17" s="3" t="inlineStr">
        <is>
          <t>BSC 1800 1</t>
        </is>
      </c>
      <c r="D17" s="2" t="n">
        <v>3</v>
      </c>
      <c r="E17" s="2" t="inlineStr">
        <is>
          <t>Cabinet</t>
        </is>
      </c>
      <c r="F17" s="2" t="n">
        <v>0</v>
      </c>
      <c r="G17" s="12" t="n">
        <v>38576</v>
      </c>
      <c r="H17" s="3" t="inlineStr">
        <is>
          <t>RLW</t>
        </is>
      </c>
      <c r="L17" s="16">
        <f>IF($A$17="","",IF($F$17="","Awaiting data",IF($F$17="NR","Not received",IF($F$17&lt;3,"Pass",IF($F$17&lt;5,"Warning","Action")))))</f>
        <v/>
      </c>
      <c r="M17" s="16">
        <f>CONCATENATE($O$17," ",$Q$17)</f>
        <v/>
      </c>
      <c r="N17" s="16">
        <f>IF($A$17="","",WEEKNUM($A$17))</f>
        <v/>
      </c>
      <c r="O17" s="16">
        <f>LOOKUP($P$17,{1,2,3,4,5,6,7,8,9,10,11,12,""},{"Jan","Feb","Mar","Apr","May","Jun","Jul","Aug","Sept","Oct","Nov","Dec",""})</f>
        <v/>
      </c>
      <c r="P17" s="16">
        <f>IF($A$17="","",MONTH($A$17))</f>
        <v/>
      </c>
      <c r="Q17" s="16">
        <f>IF($A$17="","",YEAR($A$17))</f>
        <v/>
      </c>
      <c r="V17" s="7" t="n"/>
      <c r="W17" s="7" t="n"/>
      <c r="X17" s="7" t="n"/>
    </row>
    <row r="18">
      <c r="A18" s="12" t="n">
        <v>38573</v>
      </c>
      <c r="B18" s="2" t="n">
        <v>2</v>
      </c>
      <c r="C18" s="3" t="inlineStr">
        <is>
          <t>BSC 1200 2</t>
        </is>
      </c>
      <c r="D18" s="2" t="n">
        <v>3</v>
      </c>
      <c r="E18" s="2" t="inlineStr">
        <is>
          <t>Cabinet</t>
        </is>
      </c>
      <c r="F18" s="2" t="n">
        <v>0</v>
      </c>
      <c r="G18" s="12" t="n">
        <v>38576</v>
      </c>
      <c r="H18" s="3" t="inlineStr">
        <is>
          <t>RLW</t>
        </is>
      </c>
      <c r="L18" s="16">
        <f>IF($A$18="","",IF($F$18="","Awaiting data",IF($F$18="NR","Not received",IF($F$18&lt;3,"Pass",IF($F$18&lt;5,"Warning","Action")))))</f>
        <v/>
      </c>
      <c r="M18" s="16">
        <f>CONCATENATE($O$18," ",$Q$18)</f>
        <v/>
      </c>
      <c r="N18" s="16">
        <f>IF($A$18="","",WEEKNUM($A$18))</f>
        <v/>
      </c>
      <c r="O18" s="16">
        <f>LOOKUP($P$18,{1,2,3,4,5,6,7,8,9,10,11,12,""},{"Jan","Feb","Mar","Apr","May","Jun","Jul","Aug","Sept","Oct","Nov","Dec",""})</f>
        <v/>
      </c>
      <c r="P18" s="16">
        <f>IF($A$18="","",MONTH($A$18))</f>
        <v/>
      </c>
      <c r="Q18" s="16">
        <f>IF($A$18="","",YEAR($A$18))</f>
        <v/>
      </c>
      <c r="V18" s="7" t="n"/>
      <c r="W18" s="7" t="n"/>
      <c r="X18" s="7" t="n"/>
    </row>
    <row r="19">
      <c r="A19" s="12" t="n">
        <v>38573</v>
      </c>
      <c r="B19" s="2" t="n">
        <v>4</v>
      </c>
      <c r="C19" s="3" t="inlineStr">
        <is>
          <t>BSC 1800 4</t>
        </is>
      </c>
      <c r="D19" s="2" t="n">
        <v>2</v>
      </c>
      <c r="E19" s="2" t="inlineStr">
        <is>
          <t>Cabinet</t>
        </is>
      </c>
      <c r="F19" s="2" t="n">
        <v>0</v>
      </c>
      <c r="G19" s="12" t="n">
        <v>38576</v>
      </c>
      <c r="H19" s="3" t="inlineStr">
        <is>
          <t>RLW</t>
        </is>
      </c>
      <c r="L19" s="16">
        <f>IF($A$19="","",IF($F$19="","Awaiting data",IF($F$19="NR","Not received",IF($F$19&lt;3,"Pass",IF($F$19&lt;5,"Warning","Action")))))</f>
        <v/>
      </c>
      <c r="M19" s="16">
        <f>CONCATENATE($O$19," ",$Q$19)</f>
        <v/>
      </c>
      <c r="N19" s="16">
        <f>IF($A$19="","",WEEKNUM($A$19))</f>
        <v/>
      </c>
      <c r="O19" s="16">
        <f>LOOKUP($P$19,{1,2,3,4,5,6,7,8,9,10,11,12,""},{"Jan","Feb","Mar","Apr","May","Jun","Jul","Aug","Sept","Oct","Nov","Dec",""})</f>
        <v/>
      </c>
      <c r="P19" s="16">
        <f>IF($A$19="","",MONTH($A$19))</f>
        <v/>
      </c>
      <c r="Q19" s="16">
        <f>IF($A$19="","",YEAR($A$19))</f>
        <v/>
      </c>
      <c r="V19" s="7" t="n"/>
      <c r="W19" s="7" t="n"/>
      <c r="X19" s="7" t="n"/>
    </row>
    <row r="20">
      <c r="A20" s="12" t="n">
        <v>38573</v>
      </c>
      <c r="B20" s="2" t="n">
        <v>4</v>
      </c>
      <c r="C20" s="3" t="inlineStr">
        <is>
          <t>BSC 1800 6</t>
        </is>
      </c>
      <c r="D20" s="2" t="n">
        <v>2</v>
      </c>
      <c r="E20" s="2" t="inlineStr">
        <is>
          <t>Cabinet</t>
        </is>
      </c>
      <c r="F20" s="2" t="n">
        <v>0</v>
      </c>
      <c r="G20" s="12" t="n">
        <v>38576</v>
      </c>
      <c r="H20" s="3" t="inlineStr">
        <is>
          <t>RLW</t>
        </is>
      </c>
      <c r="L20" s="16">
        <f>IF($A$20="","",IF($F$20="","Awaiting data",IF($F$20="NR","Not received",IF($F$20&lt;3,"Pass",IF($F$20&lt;5,"Warning","Action")))))</f>
        <v/>
      </c>
      <c r="M20" s="16">
        <f>CONCATENATE($O$20," ",$Q$20)</f>
        <v/>
      </c>
      <c r="N20" s="16">
        <f>IF($A$20="","",WEEKNUM($A$20))</f>
        <v/>
      </c>
      <c r="O20" s="16">
        <f>LOOKUP($P$20,{1,2,3,4,5,6,7,8,9,10,11,12,""},{"Jan","Feb","Mar","Apr","May","Jun","Jul","Aug","Sept","Oct","Nov","Dec",""})</f>
        <v/>
      </c>
      <c r="P20" s="16">
        <f>IF($A$20="","",MONTH($A$20))</f>
        <v/>
      </c>
      <c r="Q20" s="16">
        <f>IF($A$20="","",YEAR($A$20))</f>
        <v/>
      </c>
      <c r="V20" s="7" t="n"/>
      <c r="W20" s="7" t="n"/>
      <c r="X20" s="7" t="n"/>
    </row>
    <row r="21">
      <c r="A21" s="12" t="n">
        <v>38573</v>
      </c>
      <c r="B21" s="2" t="n">
        <v>4</v>
      </c>
      <c r="C21" s="3" t="inlineStr">
        <is>
          <t>BSC 1800 4</t>
        </is>
      </c>
      <c r="D21" s="2" t="n">
        <v>3</v>
      </c>
      <c r="E21" s="2" t="inlineStr">
        <is>
          <t>Cabinet</t>
        </is>
      </c>
      <c r="F21" s="2" t="n">
        <v>0</v>
      </c>
      <c r="G21" s="12" t="n">
        <v>38576</v>
      </c>
      <c r="H21" s="3" t="inlineStr">
        <is>
          <t>RLW</t>
        </is>
      </c>
      <c r="L21" s="16">
        <f>IF($A$21="","",IF($F$21="","Awaiting data",IF($F$21="NR","Not received",IF($F$21&lt;3,"Pass",IF($F$21&lt;5,"Warning","Action")))))</f>
        <v/>
      </c>
      <c r="M21" s="16">
        <f>CONCATENATE($O$21," ",$Q$21)</f>
        <v/>
      </c>
      <c r="N21" s="16">
        <f>IF($A$21="","",WEEKNUM($A$21))</f>
        <v/>
      </c>
      <c r="O21" s="16">
        <f>LOOKUP($P$21,{1,2,3,4,5,6,7,8,9,10,11,12,""},{"Jan","Feb","Mar","Apr","May","Jun","Jul","Aug","Sept","Oct","Nov","Dec",""})</f>
        <v/>
      </c>
      <c r="P21" s="16">
        <f>IF($A$21="","",MONTH($A$21))</f>
        <v/>
      </c>
      <c r="Q21" s="16">
        <f>IF($A$21="","",YEAR($A$21))</f>
        <v/>
      </c>
      <c r="V21" s="7" t="n"/>
      <c r="W21" s="7" t="n"/>
      <c r="X21" s="7" t="n"/>
    </row>
    <row r="22">
      <c r="A22" s="12" t="n">
        <v>38573</v>
      </c>
      <c r="B22" s="2" t="n">
        <v>4</v>
      </c>
      <c r="C22" s="3" t="inlineStr">
        <is>
          <t>BSC 1800 6</t>
        </is>
      </c>
      <c r="D22" s="2" t="n">
        <v>3</v>
      </c>
      <c r="E22" s="2" t="inlineStr">
        <is>
          <t>Cabinet</t>
        </is>
      </c>
      <c r="F22" s="2" t="n">
        <v>0</v>
      </c>
      <c r="G22" s="12" t="n">
        <v>38576</v>
      </c>
      <c r="H22" s="3" t="inlineStr">
        <is>
          <t>RLW</t>
        </is>
      </c>
      <c r="L22" s="16">
        <f>IF($A$22="","",IF($F$22="","Awaiting data",IF($F$22="NR","Not received",IF($F$22&lt;3,"Pass",IF($F$22&lt;5,"Warning","Action")))))</f>
        <v/>
      </c>
      <c r="M22" s="16">
        <f>CONCATENATE($O$22," ",$Q$22)</f>
        <v/>
      </c>
      <c r="N22" s="16">
        <f>IF($A$22="","",WEEKNUM($A$22))</f>
        <v/>
      </c>
      <c r="O22" s="16">
        <f>LOOKUP($P$22,{1,2,3,4,5,6,7,8,9,10,11,12,""},{"Jan","Feb","Mar","Apr","May","Jun","Jul","Aug","Sept","Oct","Nov","Dec",""})</f>
        <v/>
      </c>
      <c r="P22" s="16">
        <f>IF($A$22="","",MONTH($A$22))</f>
        <v/>
      </c>
      <c r="Q22" s="16">
        <f>IF($A$22="","",YEAR($A$22))</f>
        <v/>
      </c>
      <c r="V22" s="7" t="n"/>
      <c r="W22" s="7" t="n"/>
      <c r="X22" s="7" t="n"/>
    </row>
    <row r="23">
      <c r="L23" s="16">
        <f>IF($A$23="","",IF($F$23="","Awaiting data",IF($F$23="NR","Not received",IF($F$23&lt;3,"Pass",IF($F$23&lt;5,"Warning","Action")))))</f>
        <v/>
      </c>
      <c r="M23" s="16">
        <f>CONCATENATE($O$23," ",$Q$23)</f>
        <v/>
      </c>
      <c r="N23" s="16">
        <f>IF($A$23="","",WEEKNUM($A$23))</f>
        <v/>
      </c>
      <c r="O23" s="16">
        <f>LOOKUP($P$23,{1,2,3,4,5,6,7,8,9,10,11,12,""},{"Jan","Feb","Mar","Apr","May","Jun","Jul","Aug","Sept","Oct","Nov","Dec",""})</f>
        <v/>
      </c>
      <c r="P23" s="16">
        <f>IF($A$23="","",MONTH($A$23))</f>
        <v/>
      </c>
      <c r="Q23" s="16">
        <f>IF($A$23="","",YEAR($A$23))</f>
        <v/>
      </c>
    </row>
    <row r="24">
      <c r="A24" s="12" t="n">
        <v>38573</v>
      </c>
      <c r="B24" s="2" t="n">
        <v>1</v>
      </c>
      <c r="C24" s="3" t="inlineStr">
        <is>
          <t>BSC 1800 5</t>
        </is>
      </c>
      <c r="D24" s="2" t="n">
        <v>1</v>
      </c>
      <c r="E24" s="2" t="inlineStr">
        <is>
          <t>Cabinet</t>
        </is>
      </c>
      <c r="F24" s="2" t="n">
        <v>0</v>
      </c>
      <c r="L24" s="16">
        <f>IF(#REF!="","",IF(#REF!="","Awaiting data",IF(#REF!="NR","Not received",IF(#REF!&lt;3,"Pass",IF(#REF!&lt;5,"Warning","Action")))))</f>
        <v/>
      </c>
      <c r="M24" s="16">
        <f>CONCATENATE($O$24," ",$Q$24)</f>
        <v/>
      </c>
      <c r="N24" s="16">
        <f>IF(#REF!="","",WEEKNUM(#REF!))</f>
        <v/>
      </c>
      <c r="O24" s="16">
        <f>LOOKUP($P$24,{1,2,3,4,5,6,7,8,9,10,11,12,""},{"Jan","Feb","Mar","Apr","May","Jun","Jul","Aug","Sept","Oct","Nov","Dec",""})</f>
        <v/>
      </c>
      <c r="P24" s="16">
        <f>IF(#REF!="","",MONTH(#REF!))</f>
        <v/>
      </c>
      <c r="Q24" s="16">
        <f>IF(#REF!="","",YEAR(#REF!))</f>
        <v/>
      </c>
    </row>
  </sheetData>
  <autoFilter ref="A8:Q22"/>
  <conditionalFormatting sqref="F1 F3:F5 F10:F1048576">
    <cfRule type="cellIs" priority="3" operator="greaterThan" dxfId="3">
      <formula>1</formula>
    </cfRule>
    <cfRule type="cellIs" priority="4" operator="equal" dxfId="2">
      <formula>1</formula>
    </cfRule>
  </conditionalFormatting>
  <conditionalFormatting sqref="L9:L24">
    <cfRule type="containsText" priority="1" operator="containsText" dxfId="1" text="Action">
      <formula>NOT(ISERROR(SEARCH("Action",L9)))</formula>
    </cfRule>
    <cfRule type="containsText" priority="2" operator="containsText" dxfId="0" text="Warning">
      <formula>NOT(ISERROR(SEARCH("Warning",L9)))</formula>
    </cfRule>
  </conditionalFormatting>
  <dataValidations count="2">
    <dataValidation sqref="E1:E8 E10:E1048576" showDropDown="0" showInputMessage="1" showErrorMessage="1" allowBlank="1" type="list">
      <formula1>$T$1:$T$9</formula1>
    </dataValidation>
    <dataValidation sqref="C1:C8 C10:C1048576" showDropDown="0" showInputMessage="1" showErrorMessage="1" allowBlank="1" type="list">
      <formula1>$S$1:$S$13</formula1>
    </dataValidation>
  </dataValidations>
  <pageMargins left="0.75" right="0.75" top="1" bottom="1" header="0.5" footer="0.5"/>
  <pageSetup orientation="portrait" paperSize="9" horizontalDpi="4294967292" verticalDpi="429496729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martin.king</dc:creator>
  <dcterms:created xsi:type="dcterms:W3CDTF">2010-07-06T10:23:51Z</dcterms:created>
  <dcterms:modified xsi:type="dcterms:W3CDTF">2025-09-29T18:12:11Z</dcterms:modified>
  <cp:lastModifiedBy>martin.king</cp:lastModifiedBy>
</cp:coreProperties>
</file>